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ana/Documents/Schaken archief/De Giessen/Schaakboek/"/>
    </mc:Choice>
  </mc:AlternateContent>
  <xr:revisionPtr revIDLastSave="0" documentId="13_ncr:1_{4FD78A66-8D4D-D54D-9CF4-05F982D06347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Koplopers" sheetId="1" r:id="rId1"/>
    <sheet name="Blad2" sheetId="2" r:id="rId2"/>
    <sheet name="Blad3" sheetId="3" r:id="rId3"/>
  </sheets>
  <definedNames>
    <definedName name="_xlnm.Print_Area" localSheetId="0">Koplopers!$B$1:$BF$39</definedName>
    <definedName name="_xlnm.Print_Titles" localSheetId="0">Koplopers!$A:$A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36" i="1" l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BF2" i="1"/>
  <c r="A3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BF39" i="1" l="1"/>
</calcChain>
</file>

<file path=xl/sharedStrings.xml><?xml version="1.0" encoding="utf-8"?>
<sst xmlns="http://schemas.openxmlformats.org/spreadsheetml/2006/main" count="1716" uniqueCount="127">
  <si>
    <t>M. de Wit</t>
  </si>
  <si>
    <t>J. Kwakernaak</t>
  </si>
  <si>
    <t>E. Korevaar (j)</t>
  </si>
  <si>
    <t>E. van der Graaf (j)</t>
  </si>
  <si>
    <t>A.C. Boot</t>
  </si>
  <si>
    <t>W.F. Overbeeke</t>
  </si>
  <si>
    <t>J.J. Vonk (j)</t>
  </si>
  <si>
    <t>D. de Jager</t>
  </si>
  <si>
    <t>I.T. Lodder</t>
  </si>
  <si>
    <t>B. van Dijk</t>
  </si>
  <si>
    <t>R.A. Bruyn</t>
  </si>
  <si>
    <t>G. de Haan</t>
  </si>
  <si>
    <t>W.F. Kesteloo (j)</t>
  </si>
  <si>
    <t>J.J. Vonk</t>
  </si>
  <si>
    <t>T.T. Schakel</t>
  </si>
  <si>
    <t>B. Van Geldere</t>
    <phoneticPr fontId="0" type="noConversion"/>
  </si>
  <si>
    <t>2014-2015</t>
    <phoneticPr fontId="0" type="noConversion"/>
  </si>
  <si>
    <t>H. Boot</t>
    <phoneticPr fontId="0" type="noConversion"/>
  </si>
  <si>
    <t>S. van den Oord (j)</t>
  </si>
  <si>
    <t>J.W. de Jong</t>
  </si>
  <si>
    <t>E. Csecsinovits</t>
  </si>
  <si>
    <t>F.R. van Kralingen</t>
  </si>
  <si>
    <t>W.J. Koutstaal</t>
  </si>
  <si>
    <t>J.P. van den Dool</t>
  </si>
  <si>
    <t>T.T. Schakel (j)</t>
  </si>
  <si>
    <t>J. Kwakernaak (j)</t>
  </si>
  <si>
    <t>A. Slob</t>
  </si>
  <si>
    <t>P. Bruyn</t>
  </si>
  <si>
    <t>W.F. Kesteloo</t>
  </si>
  <si>
    <t>S. van den Oord</t>
  </si>
  <si>
    <t>R. Alizadeh</t>
  </si>
  <si>
    <t>J. Post</t>
  </si>
  <si>
    <t>J. Post / A.C. Boot</t>
  </si>
  <si>
    <t>B. Van Geldere</t>
    <phoneticPr fontId="0" type="noConversion"/>
  </si>
  <si>
    <t>J. Post / A.C. Boot / J.P. van den Dool</t>
  </si>
  <si>
    <t>A.C. Boot / C. Schakel</t>
  </si>
  <si>
    <t>C. Schakel</t>
  </si>
  <si>
    <t>H. Boot (j)</t>
  </si>
  <si>
    <t>1999-2000</t>
  </si>
  <si>
    <t>H. Kremer</t>
  </si>
  <si>
    <t>2000-2001</t>
  </si>
  <si>
    <t>A.M. Brink</t>
  </si>
  <si>
    <t>2001-2002</t>
  </si>
  <si>
    <t>W. Rietveld</t>
  </si>
  <si>
    <t>E.L. Korevaar</t>
  </si>
  <si>
    <t>H. van den Oord</t>
  </si>
  <si>
    <t>2002-2003</t>
  </si>
  <si>
    <t>2003-2004</t>
  </si>
  <si>
    <t>H. Boot</t>
    <phoneticPr fontId="0" type="noConversion"/>
  </si>
  <si>
    <t>Totaal</t>
  </si>
  <si>
    <t>K. Euser</t>
  </si>
  <si>
    <t>2004-2005</t>
  </si>
  <si>
    <t>K. Euser (j)</t>
  </si>
  <si>
    <t>2005-2006</t>
  </si>
  <si>
    <t>H. Boot</t>
    <phoneticPr fontId="0" type="noConversion"/>
  </si>
  <si>
    <t>2006-2007</t>
  </si>
  <si>
    <t>2007-2008</t>
  </si>
  <si>
    <t>2008-2009</t>
  </si>
  <si>
    <t>2009-2010</t>
  </si>
  <si>
    <t>J.J. Vonk</t>
    <phoneticPr fontId="0" type="noConversion"/>
  </si>
  <si>
    <t>J.J. Vonk</t>
    <phoneticPr fontId="0" type="noConversion"/>
  </si>
  <si>
    <t>J.J. Vonk</t>
    <phoneticPr fontId="0" type="noConversion"/>
  </si>
  <si>
    <t>2010-2011</t>
    <phoneticPr fontId="0" type="noConversion"/>
  </si>
  <si>
    <t>K. Euser</t>
    <phoneticPr fontId="0" type="noConversion"/>
  </si>
  <si>
    <t>H. Boot</t>
    <phoneticPr fontId="0" type="noConversion"/>
  </si>
  <si>
    <t>W. Rietveld</t>
    <phoneticPr fontId="0" type="noConversion"/>
  </si>
  <si>
    <t>E.L. Korevaar</t>
    <phoneticPr fontId="0" type="noConversion"/>
  </si>
  <si>
    <t>E.L. Korevaar</t>
    <phoneticPr fontId="0" type="noConversion"/>
  </si>
  <si>
    <t>T.T. Schakel</t>
    <phoneticPr fontId="0" type="noConversion"/>
  </si>
  <si>
    <t>T.T. Schakel</t>
    <phoneticPr fontId="0" type="noConversion"/>
  </si>
  <si>
    <t>2011-2012</t>
    <phoneticPr fontId="0" type="noConversion"/>
  </si>
  <si>
    <t>J.J. Vonk</t>
    <phoneticPr fontId="0" type="noConversion"/>
  </si>
  <si>
    <t>H. Boot</t>
    <phoneticPr fontId="0" type="noConversion"/>
  </si>
  <si>
    <t>T.T. Schakel</t>
    <phoneticPr fontId="0" type="noConversion"/>
  </si>
  <si>
    <t>2013-2014</t>
    <phoneticPr fontId="0" type="noConversion"/>
  </si>
  <si>
    <t>J.W. De Jong</t>
    <phoneticPr fontId="0" type="noConversion"/>
  </si>
  <si>
    <t>J.W. De Jong</t>
    <phoneticPr fontId="0" type="noConversion"/>
  </si>
  <si>
    <t>H. Boot</t>
    <phoneticPr fontId="0" type="noConversion"/>
  </si>
  <si>
    <t>H. Boot</t>
    <phoneticPr fontId="0" type="noConversion"/>
  </si>
  <si>
    <t>2012-2013</t>
    <phoneticPr fontId="0" type="noConversion"/>
  </si>
  <si>
    <t>J.J. Vonk</t>
    <phoneticPr fontId="0" type="noConversion"/>
  </si>
  <si>
    <t>T.T. Schakel</t>
    <phoneticPr fontId="0" type="noConversion"/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</si>
  <si>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</si>
  <si>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</si>
  <si>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</si>
  <si>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</si>
  <si>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</si>
  <si>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</si>
  <si>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</si>
  <si>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</si>
  <si>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</si>
  <si>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</si>
  <si>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</si>
  <si>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</si>
  <si>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</si>
  <si>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</si>
  <si>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</si>
  <si>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</si>
  <si>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</si>
  <si>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</si>
  <si>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1964-1965</t>
  </si>
  <si>
    <t>A.J. van Houwelingen</t>
  </si>
  <si>
    <t>Ronde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</si>
  <si>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</si>
  <si>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</si>
  <si>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</si>
  <si>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</si>
  <si>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</si>
  <si>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</si>
  <si>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</si>
  <si>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</si>
  <si>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</si>
  <si>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</si>
  <si>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</si>
  <si>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</si>
  <si>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</si>
  <si>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</si>
  <si>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</si>
  <si>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</si>
  <si>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E. van der Graaf</t>
  </si>
  <si>
    <t>J.A. de Vries</t>
  </si>
  <si>
    <t>2015-2016</t>
  </si>
  <si>
    <t>2016-2017</t>
  </si>
  <si>
    <t>H. Boot</t>
  </si>
  <si>
    <t>2017-2018</t>
  </si>
  <si>
    <t>H. Karelse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</si>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</sst>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4" xfId="0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4" xfId="0" applyFont="1" applyBorder="1" applyAlignment="1"/>
    <xf numFmtId="0" fontId="2" fillId="3" borderId="0" xfId="0" applyFont="1" applyFill="1" applyAlignme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857"/>
  <sheetViews>
    <sheetView tabSelected="1" zoomScale="125" zoomScaleNormal="125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BD33" sqref="BD33"/>
    </sheetView>
  </sheetViews>
  <sheetFormatPr baseColWidth="10" defaultColWidth="8.83203125" defaultRowHeight="13" x14ac:dyDescent="0.15"/>
  <cols>
    <col min="1" max="1" width="7.5" style="11" bestFit="1" customWidth="1"/>
    <col min="2" max="2" width="18" style="10" bestFit="1" customWidth="1"/>
    <col min="3" max="3" width="10.83203125" style="7" bestFit="1" customWidth="1"/>
    <col min="4" max="4" width="29.33203125" style="7" bestFit="1" customWidth="1"/>
    <col min="5" max="10" width="10.83203125" style="7" bestFit="1" customWidth="1"/>
    <col min="11" max="11" width="15" style="7" bestFit="1" customWidth="1"/>
    <col min="12" max="12" width="12" style="7" bestFit="1" customWidth="1"/>
    <col min="13" max="13" width="14.33203125" style="7" bestFit="1" customWidth="1"/>
    <col min="14" max="14" width="12.6640625" style="7" bestFit="1" customWidth="1"/>
    <col min="15" max="15" width="14.33203125" style="7" bestFit="1" customWidth="1"/>
    <col min="16" max="16" width="15" style="7" bestFit="1" customWidth="1"/>
    <col min="17" max="17" width="10.83203125" style="7" bestFit="1" customWidth="1"/>
    <col min="18" max="19" width="12.83203125" style="7" bestFit="1" customWidth="1"/>
    <col min="20" max="20" width="15.5" style="7" bestFit="1" customWidth="1"/>
    <col min="21" max="21" width="13.6640625" style="7" bestFit="1" customWidth="1"/>
    <col min="22" max="22" width="14.1640625" style="7" bestFit="1" customWidth="1"/>
    <col min="23" max="23" width="10.83203125" style="7" bestFit="1" customWidth="1"/>
    <col min="24" max="24" width="13.1640625" style="7" bestFit="1" customWidth="1"/>
    <col min="25" max="25" width="13.5" style="7" bestFit="1" customWidth="1"/>
    <col min="26" max="26" width="14.1640625" style="7" bestFit="1" customWidth="1"/>
    <col min="27" max="27" width="17.5" style="7" bestFit="1" customWidth="1"/>
    <col min="28" max="28" width="13.1640625" style="7" bestFit="1" customWidth="1"/>
    <col min="29" max="30" width="10.83203125" style="7" bestFit="1" customWidth="1"/>
    <col min="31" max="31" width="12.83203125" style="7" bestFit="1" customWidth="1"/>
    <col min="32" max="34" width="15.5" style="7" bestFit="1" customWidth="1"/>
    <col min="35" max="35" width="10.83203125" style="7" bestFit="1" customWidth="1"/>
    <col min="36" max="36" width="17.5" style="19" bestFit="1" customWidth="1"/>
    <col min="37" max="37" width="12.1640625" style="19" bestFit="1" customWidth="1"/>
    <col min="38" max="38" width="10.83203125" style="19" bestFit="1" customWidth="1"/>
    <col min="39" max="39" width="11.5" style="19" bestFit="1" customWidth="1"/>
    <col min="40" max="40" width="13.5" style="19" bestFit="1" customWidth="1"/>
    <col min="41" max="42" width="11.5" style="19" bestFit="1" customWidth="1"/>
    <col min="43" max="43" width="11" style="19" bestFit="1" customWidth="1"/>
    <col min="44" max="47" width="10.83203125" style="19" bestFit="1" customWidth="1"/>
    <col min="48" max="48" width="11.5" style="19" bestFit="1" customWidth="1"/>
    <col min="49" max="50" width="10.83203125" style="19" bestFit="1" customWidth="1"/>
    <col min="51" max="51" width="11.1640625" style="19" customWidth="1"/>
    <col min="52" max="52" width="12.6640625" style="19" customWidth="1"/>
    <col min="53" max="56" width="12.6640625" style="19" bestFit="1" customWidth="1"/>
    <col min="57" max="57" width="20.6640625" style="7" customWidth="1"/>
    <col min="58" max="58" width="6.1640625" style="11" customWidth="1"/>
    <col min="59" max="241" width="20.6640625" customWidth="1"/>
  </cols>
  <sheetData>
    <row r="1" spans="1:238" s="9" customFormat="1" ht="17" thickBot="1" x14ac:dyDescent="0.25">
      <c r="A1" s="8" t="s">
        <v>102</v>
      </c>
      <c r="B1" s="4" t="s">
        <v>100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  <c r="J1" s="4" t="s">
        <v>89</v>
      </c>
      <c r="K1" s="4" t="s">
        <v>90</v>
      </c>
      <c r="L1" s="4" t="s">
        <v>91</v>
      </c>
      <c r="M1" s="4" t="s">
        <v>92</v>
      </c>
      <c r="N1" s="4" t="s">
        <v>93</v>
      </c>
      <c r="O1" s="4" t="s">
        <v>94</v>
      </c>
      <c r="P1" s="4" t="s">
        <v>95</v>
      </c>
      <c r="Q1" s="4" t="s">
        <v>96</v>
      </c>
      <c r="R1" s="4" t="s">
        <v>97</v>
      </c>
      <c r="S1" s="4" t="s">
        <v>98</v>
      </c>
      <c r="T1" s="4" t="s">
        <v>99</v>
      </c>
      <c r="U1" s="4" t="s">
        <v>103</v>
      </c>
      <c r="V1" s="4" t="s">
        <v>104</v>
      </c>
      <c r="W1" s="4" t="s">
        <v>105</v>
      </c>
      <c r="X1" s="4" t="s">
        <v>106</v>
      </c>
      <c r="Y1" s="4" t="s">
        <v>107</v>
      </c>
      <c r="Z1" s="4" t="s">
        <v>108</v>
      </c>
      <c r="AA1" s="4" t="s">
        <v>109</v>
      </c>
      <c r="AB1" s="4" t="s">
        <v>110</v>
      </c>
      <c r="AC1" s="4" t="s">
        <v>111</v>
      </c>
      <c r="AD1" s="4" t="s">
        <v>112</v>
      </c>
      <c r="AE1" s="4" t="s">
        <v>113</v>
      </c>
      <c r="AF1" s="4" t="s">
        <v>114</v>
      </c>
      <c r="AG1" s="4" t="s">
        <v>115</v>
      </c>
      <c r="AH1" s="4" t="s">
        <v>116</v>
      </c>
      <c r="AI1" s="4" t="s">
        <v>117</v>
      </c>
      <c r="AJ1" s="4" t="s">
        <v>118</v>
      </c>
      <c r="AK1" s="4" t="s">
        <v>38</v>
      </c>
      <c r="AL1" s="4" t="s">
        <v>40</v>
      </c>
      <c r="AM1" s="4" t="s">
        <v>42</v>
      </c>
      <c r="AN1" s="4" t="s">
        <v>46</v>
      </c>
      <c r="AO1" s="4" t="s">
        <v>47</v>
      </c>
      <c r="AP1" s="4" t="s">
        <v>51</v>
      </c>
      <c r="AQ1" s="4" t="s">
        <v>53</v>
      </c>
      <c r="AR1" s="4" t="s">
        <v>55</v>
      </c>
      <c r="AS1" s="4" t="s">
        <v>56</v>
      </c>
      <c r="AT1" s="4" t="s">
        <v>57</v>
      </c>
      <c r="AU1" s="4" t="s">
        <v>58</v>
      </c>
      <c r="AV1" s="4" t="s">
        <v>62</v>
      </c>
      <c r="AW1" s="4" t="s">
        <v>70</v>
      </c>
      <c r="AX1" s="4" t="s">
        <v>79</v>
      </c>
      <c r="AY1" s="4" t="s">
        <v>74</v>
      </c>
      <c r="AZ1" s="4" t="s">
        <v>16</v>
      </c>
      <c r="BA1" s="4" t="s">
        <v>121</v>
      </c>
      <c r="BB1" s="4" t="s">
        <v>122</v>
      </c>
      <c r="BC1" s="4" t="s">
        <v>124</v>
      </c>
      <c r="BD1" s="4" t="s">
        <v>126</v>
      </c>
      <c r="BE1" s="4" t="s">
        <v>49</v>
      </c>
      <c r="BF1" s="8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1" t="s">
        <v>88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1" t="s">
        <v>89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/>
      <c r="CU1" s="1" t="s">
        <v>90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1" t="s">
        <v>91</v>
      </c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3"/>
      <c r="DW1" s="1" t="s">
        <v>92</v>
      </c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3"/>
      <c r="EK1" s="1" t="s">
        <v>93</v>
      </c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3"/>
      <c r="EY1" s="1" t="s">
        <v>94</v>
      </c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3"/>
      <c r="FM1" s="1" t="s">
        <v>95</v>
      </c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3"/>
      <c r="GA1" s="1" t="s">
        <v>96</v>
      </c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3"/>
      <c r="GO1" s="1" t="s">
        <v>97</v>
      </c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3"/>
      <c r="HC1" s="1" t="s">
        <v>98</v>
      </c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1" t="s">
        <v>99</v>
      </c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</row>
    <row r="2" spans="1:238" x14ac:dyDescent="0.15">
      <c r="A2" s="20">
        <v>1</v>
      </c>
      <c r="B2" s="12" t="s">
        <v>39</v>
      </c>
      <c r="C2" s="6"/>
      <c r="D2" s="6"/>
      <c r="E2" s="6"/>
      <c r="F2" s="6"/>
      <c r="G2" s="6" t="s">
        <v>37</v>
      </c>
      <c r="H2" s="6"/>
      <c r="I2" s="6"/>
      <c r="J2" s="6"/>
      <c r="K2" s="6" t="s">
        <v>21</v>
      </c>
      <c r="L2" s="6" t="s">
        <v>22</v>
      </c>
      <c r="M2" s="6" t="s">
        <v>7</v>
      </c>
      <c r="N2" s="6" t="s">
        <v>11</v>
      </c>
      <c r="O2" s="6" t="s">
        <v>25</v>
      </c>
      <c r="P2" s="6" t="s">
        <v>120</v>
      </c>
      <c r="Q2" s="6" t="s">
        <v>41</v>
      </c>
      <c r="R2" s="6" t="s">
        <v>27</v>
      </c>
      <c r="S2" s="6" t="s">
        <v>1</v>
      </c>
      <c r="T2" s="6" t="s">
        <v>3</v>
      </c>
      <c r="U2" s="6" t="s">
        <v>119</v>
      </c>
      <c r="V2" s="6" t="s">
        <v>0</v>
      </c>
      <c r="W2" s="6" t="s">
        <v>7</v>
      </c>
      <c r="X2" s="6" t="s">
        <v>5</v>
      </c>
      <c r="Y2" s="6" t="s">
        <v>9</v>
      </c>
      <c r="Z2" s="6" t="s">
        <v>11</v>
      </c>
      <c r="AA2" s="6" t="s">
        <v>9</v>
      </c>
      <c r="AB2" s="6" t="s">
        <v>9</v>
      </c>
      <c r="AC2" s="6" t="s">
        <v>14</v>
      </c>
      <c r="AD2" s="6" t="s">
        <v>13</v>
      </c>
      <c r="AE2" s="6" t="s">
        <v>1</v>
      </c>
      <c r="AF2" s="6" t="s">
        <v>18</v>
      </c>
      <c r="AG2" s="6" t="s">
        <v>1</v>
      </c>
      <c r="AH2" s="6" t="s">
        <v>18</v>
      </c>
      <c r="AI2" s="6" t="s">
        <v>14</v>
      </c>
      <c r="AJ2" s="12" t="s">
        <v>14</v>
      </c>
      <c r="AK2" s="12" t="s">
        <v>1</v>
      </c>
      <c r="AL2" s="12" t="s">
        <v>14</v>
      </c>
      <c r="AM2" s="12" t="s">
        <v>4</v>
      </c>
      <c r="AN2" s="12" t="s">
        <v>8</v>
      </c>
      <c r="AO2" s="21" t="s">
        <v>14</v>
      </c>
      <c r="AP2" s="21" t="s">
        <v>44</v>
      </c>
      <c r="AQ2" s="21" t="s">
        <v>13</v>
      </c>
      <c r="AR2" s="21" t="s">
        <v>13</v>
      </c>
      <c r="AS2" s="21" t="s">
        <v>13</v>
      </c>
      <c r="AT2" s="21" t="s">
        <v>13</v>
      </c>
      <c r="AU2" s="21" t="s">
        <v>13</v>
      </c>
      <c r="AV2" s="21" t="s">
        <v>63</v>
      </c>
      <c r="AW2" s="21" t="s">
        <v>59</v>
      </c>
      <c r="AX2" s="21" t="s">
        <v>73</v>
      </c>
      <c r="AY2" s="21" t="s">
        <v>75</v>
      </c>
      <c r="AZ2" s="21" t="s">
        <v>15</v>
      </c>
      <c r="BA2" s="21" t="s">
        <v>17</v>
      </c>
      <c r="BB2" s="21" t="s">
        <v>13</v>
      </c>
      <c r="BC2" s="21" t="s">
        <v>125</v>
      </c>
      <c r="BD2" s="23" t="s">
        <v>13</v>
      </c>
      <c r="BE2" s="26" t="s">
        <v>13</v>
      </c>
      <c r="BF2" s="15">
        <f>COUNTIF($B$2:$BD$38,"J.J. Vonk") + COUNTIF($B$2:$BD$38, "J.J.Vonk (j)")</f>
        <v>406</v>
      </c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238" x14ac:dyDescent="0.15">
      <c r="A3" s="20">
        <f>(A2+1)</f>
        <v>2</v>
      </c>
      <c r="B3" s="12" t="s">
        <v>39</v>
      </c>
      <c r="C3" s="6"/>
      <c r="D3" s="6" t="s">
        <v>31</v>
      </c>
      <c r="E3" s="6"/>
      <c r="F3" s="6"/>
      <c r="G3" s="6" t="s">
        <v>37</v>
      </c>
      <c r="H3" s="6"/>
      <c r="I3" s="6"/>
      <c r="J3" s="6"/>
      <c r="K3" s="6" t="s">
        <v>21</v>
      </c>
      <c r="L3" s="6" t="s">
        <v>4</v>
      </c>
      <c r="M3" s="6" t="s">
        <v>7</v>
      </c>
      <c r="N3" s="6" t="s">
        <v>11</v>
      </c>
      <c r="O3" s="6" t="s">
        <v>25</v>
      </c>
      <c r="P3" s="6" t="s">
        <v>120</v>
      </c>
      <c r="Q3" s="6" t="s">
        <v>41</v>
      </c>
      <c r="R3" s="6" t="s">
        <v>4</v>
      </c>
      <c r="S3" s="6" t="s">
        <v>1</v>
      </c>
      <c r="T3" s="6" t="s">
        <v>3</v>
      </c>
      <c r="U3" s="6" t="s">
        <v>0</v>
      </c>
      <c r="V3" s="6" t="s">
        <v>4</v>
      </c>
      <c r="W3" s="6" t="s">
        <v>10</v>
      </c>
      <c r="X3" s="6" t="s">
        <v>6</v>
      </c>
      <c r="Y3" s="6" t="s">
        <v>8</v>
      </c>
      <c r="Z3" s="6" t="s">
        <v>6</v>
      </c>
      <c r="AA3" s="6" t="s">
        <v>4</v>
      </c>
      <c r="AB3" s="6" t="s">
        <v>11</v>
      </c>
      <c r="AC3" s="6" t="s">
        <v>14</v>
      </c>
      <c r="AD3" s="6" t="s">
        <v>13</v>
      </c>
      <c r="AE3" s="6" t="s">
        <v>1</v>
      </c>
      <c r="AF3" s="6" t="s">
        <v>8</v>
      </c>
      <c r="AG3" s="6" t="s">
        <v>1</v>
      </c>
      <c r="AH3" s="6" t="s">
        <v>8</v>
      </c>
      <c r="AI3" s="6" t="s">
        <v>14</v>
      </c>
      <c r="AJ3" s="12" t="s">
        <v>14</v>
      </c>
      <c r="AK3" s="12" t="s">
        <v>1</v>
      </c>
      <c r="AL3" s="12" t="s">
        <v>14</v>
      </c>
      <c r="AM3" s="12" t="s">
        <v>43</v>
      </c>
      <c r="AN3" s="12" t="s">
        <v>45</v>
      </c>
      <c r="AO3" s="21" t="s">
        <v>14</v>
      </c>
      <c r="AP3" s="21" t="s">
        <v>44</v>
      </c>
      <c r="AQ3" s="21" t="s">
        <v>19</v>
      </c>
      <c r="AR3" s="21" t="s">
        <v>13</v>
      </c>
      <c r="AS3" s="21" t="s">
        <v>13</v>
      </c>
      <c r="AT3" s="21" t="s">
        <v>13</v>
      </c>
      <c r="AU3" s="21" t="s">
        <v>13</v>
      </c>
      <c r="AV3" s="21" t="s">
        <v>65</v>
      </c>
      <c r="AW3" s="21" t="s">
        <v>59</v>
      </c>
      <c r="AX3" s="21" t="s">
        <v>73</v>
      </c>
      <c r="AY3" s="21" t="s">
        <v>76</v>
      </c>
      <c r="AZ3" s="21" t="s">
        <v>68</v>
      </c>
      <c r="BA3" s="21" t="s">
        <v>17</v>
      </c>
      <c r="BB3" s="21" t="s">
        <v>13</v>
      </c>
      <c r="BC3" s="21" t="s">
        <v>123</v>
      </c>
      <c r="BD3" s="23" t="s">
        <v>13</v>
      </c>
      <c r="BE3" s="26" t="s">
        <v>14</v>
      </c>
      <c r="BF3" s="15">
        <f>COUNTIF($B$2:$BD$38,"T.T. Schakel") + COUNTIF($B$2:$BD$38, "T.T. Schakel (j)")</f>
        <v>296</v>
      </c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238" x14ac:dyDescent="0.15">
      <c r="A4" s="20">
        <f t="shared" ref="A4:A38" si="0">(A3+1)</f>
        <v>3</v>
      </c>
      <c r="B4" s="12" t="s">
        <v>39</v>
      </c>
      <c r="C4" s="6"/>
      <c r="D4" s="6" t="s">
        <v>31</v>
      </c>
      <c r="E4" s="6"/>
      <c r="F4" s="6"/>
      <c r="G4" s="6" t="s">
        <v>37</v>
      </c>
      <c r="H4" s="6"/>
      <c r="I4" s="6"/>
      <c r="J4" s="6"/>
      <c r="K4" s="6" t="s">
        <v>21</v>
      </c>
      <c r="L4" s="6" t="s">
        <v>11</v>
      </c>
      <c r="M4" s="6" t="s">
        <v>4</v>
      </c>
      <c r="N4" s="6" t="s">
        <v>4</v>
      </c>
      <c r="O4" s="6" t="s">
        <v>23</v>
      </c>
      <c r="P4" s="6" t="s">
        <v>120</v>
      </c>
      <c r="Q4" s="6" t="s">
        <v>41</v>
      </c>
      <c r="R4" s="6" t="s">
        <v>0</v>
      </c>
      <c r="S4" s="6" t="s">
        <v>1</v>
      </c>
      <c r="T4" s="6" t="s">
        <v>120</v>
      </c>
      <c r="U4" s="6" t="s">
        <v>0</v>
      </c>
      <c r="V4" s="6" t="s">
        <v>4</v>
      </c>
      <c r="W4" s="6" t="s">
        <v>10</v>
      </c>
      <c r="X4" s="6" t="s">
        <v>4</v>
      </c>
      <c r="Y4" s="6" t="s">
        <v>5</v>
      </c>
      <c r="Z4" s="6" t="s">
        <v>6</v>
      </c>
      <c r="AA4" s="6" t="s">
        <v>4</v>
      </c>
      <c r="AB4" s="6" t="s">
        <v>8</v>
      </c>
      <c r="AC4" s="6" t="s">
        <v>14</v>
      </c>
      <c r="AD4" s="6" t="s">
        <v>13</v>
      </c>
      <c r="AE4" s="6" t="s">
        <v>1</v>
      </c>
      <c r="AF4" s="6" t="s">
        <v>0</v>
      </c>
      <c r="AG4" s="6" t="s">
        <v>1</v>
      </c>
      <c r="AH4" s="6" t="s">
        <v>14</v>
      </c>
      <c r="AI4" s="6" t="s">
        <v>14</v>
      </c>
      <c r="AJ4" s="12" t="s">
        <v>14</v>
      </c>
      <c r="AK4" s="12" t="s">
        <v>8</v>
      </c>
      <c r="AL4" s="12" t="s">
        <v>14</v>
      </c>
      <c r="AM4" s="12" t="s">
        <v>43</v>
      </c>
      <c r="AN4" s="12" t="s">
        <v>13</v>
      </c>
      <c r="AO4" s="21" t="s">
        <v>14</v>
      </c>
      <c r="AP4" s="21" t="s">
        <v>44</v>
      </c>
      <c r="AQ4" s="21" t="s">
        <v>19</v>
      </c>
      <c r="AR4" s="21" t="s">
        <v>13</v>
      </c>
      <c r="AS4" s="21" t="s">
        <v>13</v>
      </c>
      <c r="AT4" s="21" t="s">
        <v>13</v>
      </c>
      <c r="AU4" s="21" t="s">
        <v>14</v>
      </c>
      <c r="AV4" s="21" t="s">
        <v>66</v>
      </c>
      <c r="AW4" s="21" t="s">
        <v>59</v>
      </c>
      <c r="AX4" s="21" t="s">
        <v>73</v>
      </c>
      <c r="AY4" s="21" t="s">
        <v>59</v>
      </c>
      <c r="AZ4" s="21" t="s">
        <v>68</v>
      </c>
      <c r="BA4" s="21" t="s">
        <v>17</v>
      </c>
      <c r="BB4" s="21" t="s">
        <v>13</v>
      </c>
      <c r="BC4" s="21" t="s">
        <v>123</v>
      </c>
      <c r="BD4" s="23" t="s">
        <v>13</v>
      </c>
      <c r="BE4" s="26" t="s">
        <v>1</v>
      </c>
      <c r="BF4" s="15">
        <f>COUNTIF($B$2:$BD$38,"J. Kwakernaak") + COUNTIF($B$2:$BD$38, "J. Kwakernaak (j)")</f>
        <v>188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238" x14ac:dyDescent="0.15">
      <c r="A5" s="20">
        <f t="shared" si="0"/>
        <v>4</v>
      </c>
      <c r="B5" s="12" t="s">
        <v>39</v>
      </c>
      <c r="C5" s="6"/>
      <c r="D5" s="6" t="s">
        <v>32</v>
      </c>
      <c r="E5" s="6"/>
      <c r="F5" s="6"/>
      <c r="G5" s="6" t="s">
        <v>37</v>
      </c>
      <c r="H5" s="6"/>
      <c r="I5" s="6"/>
      <c r="J5" s="6"/>
      <c r="K5" s="6" t="s">
        <v>21</v>
      </c>
      <c r="L5" s="6" t="s">
        <v>11</v>
      </c>
      <c r="M5" s="6" t="s">
        <v>4</v>
      </c>
      <c r="N5" s="6" t="s">
        <v>4</v>
      </c>
      <c r="O5" s="6" t="s">
        <v>0</v>
      </c>
      <c r="P5" s="6" t="s">
        <v>120</v>
      </c>
      <c r="Q5" s="6" t="s">
        <v>41</v>
      </c>
      <c r="R5" s="6" t="s">
        <v>10</v>
      </c>
      <c r="S5" s="6" t="s">
        <v>120</v>
      </c>
      <c r="T5" s="6" t="s">
        <v>120</v>
      </c>
      <c r="U5" s="6" t="s">
        <v>0</v>
      </c>
      <c r="V5" s="6" t="s">
        <v>4</v>
      </c>
      <c r="W5" s="6" t="s">
        <v>0</v>
      </c>
      <c r="X5" s="6" t="s">
        <v>0</v>
      </c>
      <c r="Y5" s="6" t="s">
        <v>5</v>
      </c>
      <c r="Z5" s="6" t="s">
        <v>6</v>
      </c>
      <c r="AA5" s="6" t="s">
        <v>4</v>
      </c>
      <c r="AB5" s="6" t="s">
        <v>8</v>
      </c>
      <c r="AC5" s="6" t="s">
        <v>14</v>
      </c>
      <c r="AD5" s="6" t="s">
        <v>13</v>
      </c>
      <c r="AE5" s="6" t="s">
        <v>1</v>
      </c>
      <c r="AF5" s="6" t="s">
        <v>8</v>
      </c>
      <c r="AG5" s="6" t="s">
        <v>18</v>
      </c>
      <c r="AH5" s="6" t="s">
        <v>14</v>
      </c>
      <c r="AI5" s="6" t="s">
        <v>14</v>
      </c>
      <c r="AJ5" s="12" t="s">
        <v>14</v>
      </c>
      <c r="AK5" s="12" t="s">
        <v>1</v>
      </c>
      <c r="AL5" s="12" t="s">
        <v>14</v>
      </c>
      <c r="AM5" s="12" t="s">
        <v>44</v>
      </c>
      <c r="AN5" s="12" t="s">
        <v>13</v>
      </c>
      <c r="AO5" s="21" t="s">
        <v>14</v>
      </c>
      <c r="AP5" s="21" t="s">
        <v>52</v>
      </c>
      <c r="AQ5" s="21" t="s">
        <v>19</v>
      </c>
      <c r="AR5" s="21" t="s">
        <v>13</v>
      </c>
      <c r="AS5" s="21" t="s">
        <v>13</v>
      </c>
      <c r="AT5" s="21" t="s">
        <v>13</v>
      </c>
      <c r="AU5" s="21" t="s">
        <v>14</v>
      </c>
      <c r="AV5" s="21" t="s">
        <v>66</v>
      </c>
      <c r="AW5" s="21" t="s">
        <v>59</v>
      </c>
      <c r="AX5" s="21" t="s">
        <v>73</v>
      </c>
      <c r="AY5" s="21" t="s">
        <v>68</v>
      </c>
      <c r="AZ5" s="21" t="s">
        <v>68</v>
      </c>
      <c r="BA5" s="21" t="s">
        <v>17</v>
      </c>
      <c r="BB5" s="21" t="s">
        <v>13</v>
      </c>
      <c r="BC5" s="21" t="s">
        <v>123</v>
      </c>
      <c r="BD5" s="23" t="s">
        <v>13</v>
      </c>
      <c r="BE5" s="26" t="s">
        <v>0</v>
      </c>
      <c r="BF5" s="15">
        <f>COUNTIF($B$2:$BD$38,"M. de Wit")</f>
        <v>129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1:238" x14ac:dyDescent="0.15">
      <c r="A6" s="20">
        <f t="shared" si="0"/>
        <v>5</v>
      </c>
      <c r="B6" s="12" t="s">
        <v>39</v>
      </c>
      <c r="C6" s="6"/>
      <c r="D6" s="6" t="s">
        <v>32</v>
      </c>
      <c r="E6" s="6"/>
      <c r="F6" s="6"/>
      <c r="G6" s="6" t="s">
        <v>37</v>
      </c>
      <c r="H6" s="6"/>
      <c r="I6" s="6"/>
      <c r="J6" s="6"/>
      <c r="K6" s="6" t="s">
        <v>21</v>
      </c>
      <c r="L6" s="6" t="s">
        <v>11</v>
      </c>
      <c r="M6" s="6" t="s">
        <v>4</v>
      </c>
      <c r="N6" s="6" t="s">
        <v>4</v>
      </c>
      <c r="O6" s="6" t="s">
        <v>4</v>
      </c>
      <c r="P6" s="6" t="s">
        <v>25</v>
      </c>
      <c r="Q6" s="6" t="s">
        <v>41</v>
      </c>
      <c r="R6" s="6" t="s">
        <v>10</v>
      </c>
      <c r="S6" s="6" t="s">
        <v>1</v>
      </c>
      <c r="T6" s="6" t="s">
        <v>120</v>
      </c>
      <c r="U6" s="6" t="s">
        <v>0</v>
      </c>
      <c r="V6" s="6" t="s">
        <v>4</v>
      </c>
      <c r="W6" s="6" t="s">
        <v>0</v>
      </c>
      <c r="X6" s="6" t="s">
        <v>0</v>
      </c>
      <c r="Y6" s="6" t="s">
        <v>5</v>
      </c>
      <c r="Z6" s="6" t="s">
        <v>9</v>
      </c>
      <c r="AA6" s="6" t="s">
        <v>6</v>
      </c>
      <c r="AB6" s="6" t="s">
        <v>8</v>
      </c>
      <c r="AC6" s="6" t="s">
        <v>14</v>
      </c>
      <c r="AD6" s="6" t="s">
        <v>13</v>
      </c>
      <c r="AE6" s="6" t="s">
        <v>1</v>
      </c>
      <c r="AF6" s="6" t="s">
        <v>8</v>
      </c>
      <c r="AG6" s="6" t="s">
        <v>18</v>
      </c>
      <c r="AH6" s="6" t="s">
        <v>30</v>
      </c>
      <c r="AI6" s="6" t="s">
        <v>14</v>
      </c>
      <c r="AJ6" s="12" t="s">
        <v>20</v>
      </c>
      <c r="AK6" s="12" t="s">
        <v>1</v>
      </c>
      <c r="AL6" s="12" t="s">
        <v>14</v>
      </c>
      <c r="AM6" s="12" t="s">
        <v>44</v>
      </c>
      <c r="AN6" s="12" t="s">
        <v>13</v>
      </c>
      <c r="AO6" s="21" t="s">
        <v>44</v>
      </c>
      <c r="AP6" s="21" t="s">
        <v>52</v>
      </c>
      <c r="AQ6" s="21" t="s">
        <v>19</v>
      </c>
      <c r="AR6" s="21" t="s">
        <v>13</v>
      </c>
      <c r="AS6" s="21" t="s">
        <v>14</v>
      </c>
      <c r="AT6" s="21" t="s">
        <v>13</v>
      </c>
      <c r="AU6" s="21" t="s">
        <v>50</v>
      </c>
      <c r="AV6" s="21" t="s">
        <v>67</v>
      </c>
      <c r="AW6" s="21" t="s">
        <v>59</v>
      </c>
      <c r="AX6" s="21" t="s">
        <v>73</v>
      </c>
      <c r="AY6" s="21" t="s">
        <v>68</v>
      </c>
      <c r="AZ6" s="21" t="s">
        <v>68</v>
      </c>
      <c r="BA6" s="21" t="s">
        <v>17</v>
      </c>
      <c r="BB6" s="21" t="s">
        <v>13</v>
      </c>
      <c r="BC6" s="21" t="s">
        <v>13</v>
      </c>
      <c r="BD6" s="23" t="s">
        <v>13</v>
      </c>
      <c r="BE6" s="26" t="s">
        <v>4</v>
      </c>
      <c r="BF6" s="15">
        <f>COUNTIF($B$2:$BD$38,"A.C. Boot") + COUNTIF($B$2:$BD$38,"J. Post / A.C. Boot") + COUNTIF($B$2:$BD$38,"J. Post / A.C. Boot / J.P. van den Dool") + COUNTIF($B$2:$BD$38,"A.C. Boot / C. Schakel")</f>
        <v>105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</row>
    <row r="7" spans="1:238" x14ac:dyDescent="0.15">
      <c r="A7" s="20">
        <f t="shared" si="0"/>
        <v>6</v>
      </c>
      <c r="B7" s="12"/>
      <c r="C7" s="6"/>
      <c r="D7" s="6" t="s">
        <v>34</v>
      </c>
      <c r="E7" s="6"/>
      <c r="F7" s="6"/>
      <c r="G7" s="6" t="s">
        <v>37</v>
      </c>
      <c r="H7" s="6"/>
      <c r="I7" s="6"/>
      <c r="J7" s="6"/>
      <c r="K7" s="6" t="s">
        <v>21</v>
      </c>
      <c r="L7" s="6" t="s">
        <v>11</v>
      </c>
      <c r="M7" s="6" t="s">
        <v>4</v>
      </c>
      <c r="N7" s="6" t="s">
        <v>4</v>
      </c>
      <c r="O7" s="6" t="s">
        <v>4</v>
      </c>
      <c r="P7" s="6" t="s">
        <v>25</v>
      </c>
      <c r="Q7" s="6" t="s">
        <v>41</v>
      </c>
      <c r="R7" s="6" t="s">
        <v>10</v>
      </c>
      <c r="S7" s="6" t="s">
        <v>1</v>
      </c>
      <c r="T7" s="6" t="s">
        <v>120</v>
      </c>
      <c r="U7" s="6" t="s">
        <v>0</v>
      </c>
      <c r="V7" s="6" t="s">
        <v>119</v>
      </c>
      <c r="W7" s="6" t="s">
        <v>0</v>
      </c>
      <c r="X7" s="6" t="s">
        <v>4</v>
      </c>
      <c r="Y7" s="6" t="s">
        <v>5</v>
      </c>
      <c r="Z7" s="6" t="s">
        <v>8</v>
      </c>
      <c r="AA7" s="6" t="s">
        <v>101</v>
      </c>
      <c r="AB7" s="6" t="s">
        <v>5</v>
      </c>
      <c r="AC7" s="6" t="s">
        <v>14</v>
      </c>
      <c r="AD7" s="6" t="s">
        <v>13</v>
      </c>
      <c r="AE7" s="6" t="s">
        <v>1</v>
      </c>
      <c r="AF7" s="6" t="s">
        <v>1</v>
      </c>
      <c r="AG7" s="6" t="s">
        <v>18</v>
      </c>
      <c r="AH7" s="6" t="s">
        <v>30</v>
      </c>
      <c r="AI7" s="6" t="s">
        <v>14</v>
      </c>
      <c r="AJ7" s="12" t="s">
        <v>14</v>
      </c>
      <c r="AK7" s="12" t="s">
        <v>1</v>
      </c>
      <c r="AL7" s="12" t="s">
        <v>14</v>
      </c>
      <c r="AM7" s="12" t="s">
        <v>44</v>
      </c>
      <c r="AN7" s="12" t="s">
        <v>14</v>
      </c>
      <c r="AO7" s="21" t="s">
        <v>44</v>
      </c>
      <c r="AP7" s="21" t="s">
        <v>52</v>
      </c>
      <c r="AQ7" s="21" t="s">
        <v>13</v>
      </c>
      <c r="AR7" s="21" t="s">
        <v>13</v>
      </c>
      <c r="AS7" s="21" t="s">
        <v>14</v>
      </c>
      <c r="AT7" s="21" t="s">
        <v>13</v>
      </c>
      <c r="AU7" s="21" t="s">
        <v>14</v>
      </c>
      <c r="AV7" s="21" t="s">
        <v>66</v>
      </c>
      <c r="AW7" s="21" t="s">
        <v>59</v>
      </c>
      <c r="AX7" s="21" t="s">
        <v>73</v>
      </c>
      <c r="AY7" s="21" t="s">
        <v>59</v>
      </c>
      <c r="AZ7" s="21" t="s">
        <v>68</v>
      </c>
      <c r="BA7" s="21" t="s">
        <v>17</v>
      </c>
      <c r="BB7" s="21" t="s">
        <v>13</v>
      </c>
      <c r="BC7" s="21" t="s">
        <v>13</v>
      </c>
      <c r="BD7" s="23" t="s">
        <v>13</v>
      </c>
      <c r="BE7" s="26" t="s">
        <v>50</v>
      </c>
      <c r="BF7" s="15">
        <f>COUNTIF($B$2:$BD$38,"K. Euser")+ COUNTIF($B$2:$BD$38, "K. Euser (j)")</f>
        <v>83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1:238" x14ac:dyDescent="0.15">
      <c r="A8" s="20">
        <f t="shared" si="0"/>
        <v>7</v>
      </c>
      <c r="B8" s="12"/>
      <c r="C8" s="6"/>
      <c r="D8" s="6" t="s">
        <v>4</v>
      </c>
      <c r="E8" s="6"/>
      <c r="F8" s="6"/>
      <c r="G8" s="6" t="s">
        <v>37</v>
      </c>
      <c r="H8" s="6"/>
      <c r="I8" s="6"/>
      <c r="J8" s="6"/>
      <c r="K8" s="6" t="s">
        <v>21</v>
      </c>
      <c r="L8" s="6" t="s">
        <v>11</v>
      </c>
      <c r="M8" s="6" t="s">
        <v>0</v>
      </c>
      <c r="N8" s="6" t="s">
        <v>4</v>
      </c>
      <c r="O8" s="6" t="s">
        <v>4</v>
      </c>
      <c r="P8" s="6" t="s">
        <v>25</v>
      </c>
      <c r="Q8" s="6" t="s">
        <v>7</v>
      </c>
      <c r="R8" s="6" t="s">
        <v>10</v>
      </c>
      <c r="S8" s="6" t="s">
        <v>1</v>
      </c>
      <c r="T8" s="6" t="s">
        <v>120</v>
      </c>
      <c r="U8" s="6" t="s">
        <v>0</v>
      </c>
      <c r="V8" s="6" t="s">
        <v>4</v>
      </c>
      <c r="W8" s="6" t="s">
        <v>0</v>
      </c>
      <c r="X8" s="6" t="s">
        <v>4</v>
      </c>
      <c r="Y8" s="6" t="s">
        <v>7</v>
      </c>
      <c r="Z8" s="6" t="s">
        <v>9</v>
      </c>
      <c r="AA8" s="6" t="s">
        <v>12</v>
      </c>
      <c r="AB8" s="6" t="s">
        <v>5</v>
      </c>
      <c r="AC8" s="6" t="s">
        <v>14</v>
      </c>
      <c r="AD8" s="6" t="s">
        <v>13</v>
      </c>
      <c r="AE8" s="6" t="s">
        <v>1</v>
      </c>
      <c r="AF8" s="6" t="s">
        <v>1</v>
      </c>
      <c r="AG8" s="6" t="s">
        <v>18</v>
      </c>
      <c r="AH8" s="6" t="s">
        <v>30</v>
      </c>
      <c r="AI8" s="6" t="s">
        <v>14</v>
      </c>
      <c r="AJ8" s="12" t="s">
        <v>101</v>
      </c>
      <c r="AK8" s="12" t="s">
        <v>1</v>
      </c>
      <c r="AL8" s="12" t="s">
        <v>14</v>
      </c>
      <c r="AM8" s="12" t="s">
        <v>44</v>
      </c>
      <c r="AN8" s="12" t="s">
        <v>13</v>
      </c>
      <c r="AO8" s="21" t="s">
        <v>44</v>
      </c>
      <c r="AP8" s="21" t="s">
        <v>52</v>
      </c>
      <c r="AQ8" s="21" t="s">
        <v>13</v>
      </c>
      <c r="AR8" s="21" t="s">
        <v>13</v>
      </c>
      <c r="AS8" s="21" t="s">
        <v>14</v>
      </c>
      <c r="AT8" s="21" t="s">
        <v>13</v>
      </c>
      <c r="AU8" s="21" t="s">
        <v>14</v>
      </c>
      <c r="AV8" s="21" t="s">
        <v>68</v>
      </c>
      <c r="AW8" s="21" t="s">
        <v>59</v>
      </c>
      <c r="AX8" s="21" t="s">
        <v>73</v>
      </c>
      <c r="AY8" s="21" t="s">
        <v>68</v>
      </c>
      <c r="AZ8" s="21" t="s">
        <v>68</v>
      </c>
      <c r="BA8" s="21" t="s">
        <v>17</v>
      </c>
      <c r="BB8" s="21" t="s">
        <v>13</v>
      </c>
      <c r="BC8" s="21" t="s">
        <v>13</v>
      </c>
      <c r="BD8" s="23" t="s">
        <v>13</v>
      </c>
      <c r="BE8" s="26" t="s">
        <v>78</v>
      </c>
      <c r="BF8" s="15">
        <f>COUNTIF($B$2:$BD$38,"H. Boot (j)")+COUNTIF($B$2:$BD$38,"H. Boot")</f>
        <v>74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1:238" x14ac:dyDescent="0.15">
      <c r="A9" s="20">
        <f t="shared" si="0"/>
        <v>8</v>
      </c>
      <c r="B9" s="12"/>
      <c r="C9" s="6"/>
      <c r="D9" s="6" t="s">
        <v>4</v>
      </c>
      <c r="E9" s="6"/>
      <c r="F9" s="6"/>
      <c r="G9" s="6" t="s">
        <v>37</v>
      </c>
      <c r="H9" s="6"/>
      <c r="I9" s="6"/>
      <c r="J9" s="6"/>
      <c r="K9" s="6" t="s">
        <v>21</v>
      </c>
      <c r="L9" s="6" t="s">
        <v>11</v>
      </c>
      <c r="M9" s="6" t="s">
        <v>0</v>
      </c>
      <c r="N9" s="6" t="s">
        <v>4</v>
      </c>
      <c r="O9" s="6" t="s">
        <v>4</v>
      </c>
      <c r="P9" s="6" t="s">
        <v>25</v>
      </c>
      <c r="Q9" s="6" t="s">
        <v>7</v>
      </c>
      <c r="R9" s="6" t="s">
        <v>10</v>
      </c>
      <c r="S9" s="6" t="s">
        <v>1</v>
      </c>
      <c r="T9" s="6" t="s">
        <v>120</v>
      </c>
      <c r="U9" s="6" t="s">
        <v>2</v>
      </c>
      <c r="V9" s="6" t="s">
        <v>0</v>
      </c>
      <c r="W9" s="6" t="s">
        <v>0</v>
      </c>
      <c r="X9" s="6" t="s">
        <v>4</v>
      </c>
      <c r="Y9" s="6" t="s">
        <v>7</v>
      </c>
      <c r="Z9" s="6" t="s">
        <v>9</v>
      </c>
      <c r="AA9" s="6" t="s">
        <v>12</v>
      </c>
      <c r="AB9" s="6" t="s">
        <v>5</v>
      </c>
      <c r="AC9" s="6" t="s">
        <v>14</v>
      </c>
      <c r="AD9" s="6" t="s">
        <v>13</v>
      </c>
      <c r="AE9" s="6" t="s">
        <v>14</v>
      </c>
      <c r="AF9" s="6" t="s">
        <v>1</v>
      </c>
      <c r="AG9" s="6" t="s">
        <v>1</v>
      </c>
      <c r="AH9" s="6" t="s">
        <v>1</v>
      </c>
      <c r="AI9" s="6" t="s">
        <v>14</v>
      </c>
      <c r="AJ9" s="12" t="s">
        <v>101</v>
      </c>
      <c r="AK9" s="12" t="s">
        <v>1</v>
      </c>
      <c r="AL9" s="12" t="s">
        <v>14</v>
      </c>
      <c r="AM9" s="12" t="s">
        <v>13</v>
      </c>
      <c r="AN9" s="12" t="s">
        <v>13</v>
      </c>
      <c r="AO9" s="21" t="s">
        <v>44</v>
      </c>
      <c r="AP9" s="21" t="s">
        <v>52</v>
      </c>
      <c r="AQ9" s="21" t="s">
        <v>52</v>
      </c>
      <c r="AR9" s="21" t="s">
        <v>13</v>
      </c>
      <c r="AS9" s="21" t="s">
        <v>52</v>
      </c>
      <c r="AT9" s="21" t="s">
        <v>13</v>
      </c>
      <c r="AU9" s="21" t="s">
        <v>50</v>
      </c>
      <c r="AV9" s="21" t="s">
        <v>68</v>
      </c>
      <c r="AW9" s="21" t="s">
        <v>59</v>
      </c>
      <c r="AX9" s="21" t="s">
        <v>73</v>
      </c>
      <c r="AY9" s="21" t="s">
        <v>77</v>
      </c>
      <c r="AZ9" s="21" t="s">
        <v>68</v>
      </c>
      <c r="BA9" s="21" t="s">
        <v>17</v>
      </c>
      <c r="BB9" s="21" t="s">
        <v>13</v>
      </c>
      <c r="BC9" s="21" t="s">
        <v>13</v>
      </c>
      <c r="BD9" s="23" t="s">
        <v>13</v>
      </c>
      <c r="BE9" s="26" t="s">
        <v>28</v>
      </c>
      <c r="BF9" s="15">
        <f>COUNTIF($B$2:$BD$38,"W.F. Kesteloo") + COUNTIF($B$2:$BD$38, "W.F. Kesteloo (j)")</f>
        <v>50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238" x14ac:dyDescent="0.15">
      <c r="A10" s="20">
        <f t="shared" si="0"/>
        <v>9</v>
      </c>
      <c r="B10" s="12"/>
      <c r="C10" s="6"/>
      <c r="D10" s="6" t="s">
        <v>31</v>
      </c>
      <c r="E10" s="6"/>
      <c r="F10" s="6"/>
      <c r="G10" s="6" t="s">
        <v>37</v>
      </c>
      <c r="H10" s="6"/>
      <c r="I10" s="6"/>
      <c r="J10" s="6"/>
      <c r="K10" s="6" t="s">
        <v>21</v>
      </c>
      <c r="L10" s="6" t="s">
        <v>4</v>
      </c>
      <c r="M10" s="6" t="s">
        <v>0</v>
      </c>
      <c r="N10" s="6" t="s">
        <v>0</v>
      </c>
      <c r="O10" s="6" t="s">
        <v>24</v>
      </c>
      <c r="P10" s="6" t="s">
        <v>25</v>
      </c>
      <c r="Q10" s="6" t="s">
        <v>7</v>
      </c>
      <c r="R10" s="6" t="s">
        <v>10</v>
      </c>
      <c r="S10" s="6" t="s">
        <v>1</v>
      </c>
      <c r="T10" s="6" t="s">
        <v>120</v>
      </c>
      <c r="U10" s="6" t="s">
        <v>0</v>
      </c>
      <c r="V10" s="6" t="s">
        <v>119</v>
      </c>
      <c r="W10" s="6" t="s">
        <v>0</v>
      </c>
      <c r="X10" s="6" t="s">
        <v>4</v>
      </c>
      <c r="Y10" s="6" t="s">
        <v>7</v>
      </c>
      <c r="Z10" s="6" t="s">
        <v>8</v>
      </c>
      <c r="AA10" s="6" t="s">
        <v>12</v>
      </c>
      <c r="AB10" s="6" t="s">
        <v>5</v>
      </c>
      <c r="AC10" s="6" t="s">
        <v>14</v>
      </c>
      <c r="AD10" s="6" t="s">
        <v>13</v>
      </c>
      <c r="AE10" s="6" t="s">
        <v>14</v>
      </c>
      <c r="AF10" s="6" t="s">
        <v>1</v>
      </c>
      <c r="AG10" s="6" t="s">
        <v>14</v>
      </c>
      <c r="AH10" s="6" t="s">
        <v>1</v>
      </c>
      <c r="AI10" s="6" t="s">
        <v>14</v>
      </c>
      <c r="AJ10" s="12" t="s">
        <v>14</v>
      </c>
      <c r="AK10" s="12" t="s">
        <v>1</v>
      </c>
      <c r="AL10" s="12" t="s">
        <v>14</v>
      </c>
      <c r="AM10" s="12" t="s">
        <v>13</v>
      </c>
      <c r="AN10" s="12" t="s">
        <v>13</v>
      </c>
      <c r="AO10" s="21" t="s">
        <v>44</v>
      </c>
      <c r="AP10" s="21" t="s">
        <v>52</v>
      </c>
      <c r="AQ10" s="21" t="s">
        <v>52</v>
      </c>
      <c r="AR10" s="21" t="s">
        <v>13</v>
      </c>
      <c r="AS10" s="21" t="s">
        <v>52</v>
      </c>
      <c r="AT10" s="21" t="s">
        <v>13</v>
      </c>
      <c r="AU10" s="21" t="s">
        <v>50</v>
      </c>
      <c r="AV10" s="21" t="s">
        <v>68</v>
      </c>
      <c r="AW10" s="21" t="s">
        <v>59</v>
      </c>
      <c r="AX10" s="21" t="s">
        <v>59</v>
      </c>
      <c r="AY10" s="21" t="s">
        <v>77</v>
      </c>
      <c r="AZ10" s="21" t="s">
        <v>68</v>
      </c>
      <c r="BA10" s="21" t="s">
        <v>17</v>
      </c>
      <c r="BB10" s="21" t="s">
        <v>123</v>
      </c>
      <c r="BC10" s="21" t="s">
        <v>13</v>
      </c>
      <c r="BD10" s="23" t="s">
        <v>13</v>
      </c>
      <c r="BE10" s="26" t="s">
        <v>8</v>
      </c>
      <c r="BF10" s="15">
        <f>COUNTIF($B$2:$BD$38,"I.T. Lodder")</f>
        <v>28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238" x14ac:dyDescent="0.15">
      <c r="A11" s="20">
        <f t="shared" si="0"/>
        <v>10</v>
      </c>
      <c r="B11" s="12"/>
      <c r="C11" s="6"/>
      <c r="D11" s="6" t="s">
        <v>31</v>
      </c>
      <c r="E11" s="6"/>
      <c r="F11" s="6"/>
      <c r="G11" s="6" t="s">
        <v>37</v>
      </c>
      <c r="H11" s="6"/>
      <c r="I11" s="6"/>
      <c r="J11" s="6"/>
      <c r="K11" s="6" t="s">
        <v>21</v>
      </c>
      <c r="L11" s="6" t="s">
        <v>4</v>
      </c>
      <c r="M11" s="6" t="s">
        <v>0</v>
      </c>
      <c r="N11" s="6" t="s">
        <v>24</v>
      </c>
      <c r="O11" s="6" t="s">
        <v>4</v>
      </c>
      <c r="P11" s="6" t="s">
        <v>25</v>
      </c>
      <c r="Q11" s="6" t="s">
        <v>7</v>
      </c>
      <c r="R11" s="6" t="s">
        <v>10</v>
      </c>
      <c r="S11" s="6" t="s">
        <v>1</v>
      </c>
      <c r="T11" s="6" t="s">
        <v>120</v>
      </c>
      <c r="U11" s="6" t="s">
        <v>0</v>
      </c>
      <c r="V11" s="6" t="s">
        <v>119</v>
      </c>
      <c r="W11" s="6" t="s">
        <v>0</v>
      </c>
      <c r="X11" s="6" t="s">
        <v>4</v>
      </c>
      <c r="Y11" s="6" t="s">
        <v>5</v>
      </c>
      <c r="Z11" s="6" t="s">
        <v>6</v>
      </c>
      <c r="AA11" s="6" t="s">
        <v>12</v>
      </c>
      <c r="AB11" s="6" t="s">
        <v>5</v>
      </c>
      <c r="AC11" s="6" t="s">
        <v>14</v>
      </c>
      <c r="AD11" s="6" t="s">
        <v>13</v>
      </c>
      <c r="AE11" s="6" t="s">
        <v>1</v>
      </c>
      <c r="AF11" s="6" t="s">
        <v>19</v>
      </c>
      <c r="AG11" s="6" t="s">
        <v>14</v>
      </c>
      <c r="AH11" s="6" t="s">
        <v>1</v>
      </c>
      <c r="AI11" s="6" t="s">
        <v>14</v>
      </c>
      <c r="AJ11" s="12" t="s">
        <v>14</v>
      </c>
      <c r="AK11" s="12" t="s">
        <v>13</v>
      </c>
      <c r="AL11" s="12" t="s">
        <v>14</v>
      </c>
      <c r="AM11" s="12" t="s">
        <v>44</v>
      </c>
      <c r="AN11" s="12" t="s">
        <v>13</v>
      </c>
      <c r="AO11" s="21" t="s">
        <v>14</v>
      </c>
      <c r="AP11" s="21" t="s">
        <v>52</v>
      </c>
      <c r="AQ11" s="21" t="s">
        <v>52</v>
      </c>
      <c r="AR11" s="21" t="s">
        <v>13</v>
      </c>
      <c r="AS11" s="21" t="s">
        <v>13</v>
      </c>
      <c r="AT11" s="21" t="s">
        <v>13</v>
      </c>
      <c r="AU11" s="21" t="s">
        <v>50</v>
      </c>
      <c r="AV11" s="21" t="s">
        <v>68</v>
      </c>
      <c r="AW11" s="21" t="s">
        <v>59</v>
      </c>
      <c r="AX11" s="21" t="s">
        <v>59</v>
      </c>
      <c r="AY11" s="21" t="s">
        <v>77</v>
      </c>
      <c r="AZ11" s="21" t="s">
        <v>68</v>
      </c>
      <c r="BA11" s="21" t="s">
        <v>17</v>
      </c>
      <c r="BB11" s="21" t="s">
        <v>123</v>
      </c>
      <c r="BC11" s="21" t="s">
        <v>13</v>
      </c>
      <c r="BD11" s="23" t="s">
        <v>13</v>
      </c>
      <c r="BE11" s="26" t="s">
        <v>5</v>
      </c>
      <c r="BF11" s="15">
        <f>COUNTIF($B$2:$BD$38,"W.F. Overbeeke")</f>
        <v>27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238" x14ac:dyDescent="0.15">
      <c r="A12" s="20">
        <f t="shared" si="0"/>
        <v>11</v>
      </c>
      <c r="B12" s="12"/>
      <c r="C12" s="6"/>
      <c r="D12" s="6" t="s">
        <v>31</v>
      </c>
      <c r="E12" s="6"/>
      <c r="F12" s="6"/>
      <c r="G12" s="6" t="s">
        <v>37</v>
      </c>
      <c r="H12" s="6"/>
      <c r="I12" s="6"/>
      <c r="J12" s="6"/>
      <c r="K12" s="6" t="s">
        <v>22</v>
      </c>
      <c r="L12" s="6" t="s">
        <v>4</v>
      </c>
      <c r="M12" s="6" t="s">
        <v>0</v>
      </c>
      <c r="N12" s="6" t="s">
        <v>24</v>
      </c>
      <c r="O12" s="6" t="s">
        <v>4</v>
      </c>
      <c r="P12" s="6" t="s">
        <v>25</v>
      </c>
      <c r="Q12" s="6" t="s">
        <v>7</v>
      </c>
      <c r="R12" s="6" t="s">
        <v>10</v>
      </c>
      <c r="S12" s="6" t="s">
        <v>1</v>
      </c>
      <c r="T12" s="6" t="s">
        <v>0</v>
      </c>
      <c r="U12" s="6" t="s">
        <v>0</v>
      </c>
      <c r="V12" s="6" t="s">
        <v>119</v>
      </c>
      <c r="W12" s="6" t="s">
        <v>0</v>
      </c>
      <c r="X12" s="6" t="s">
        <v>4</v>
      </c>
      <c r="Y12" s="6" t="s">
        <v>8</v>
      </c>
      <c r="Z12" s="6" t="s">
        <v>9</v>
      </c>
      <c r="AA12" s="6" t="s">
        <v>12</v>
      </c>
      <c r="AB12" s="6" t="s">
        <v>5</v>
      </c>
      <c r="AC12" s="6" t="s">
        <v>14</v>
      </c>
      <c r="AD12" s="6" t="s">
        <v>13</v>
      </c>
      <c r="AE12" s="6" t="s">
        <v>1</v>
      </c>
      <c r="AF12" s="6" t="s">
        <v>19</v>
      </c>
      <c r="AG12" s="6" t="s">
        <v>14</v>
      </c>
      <c r="AH12" s="6" t="s">
        <v>1</v>
      </c>
      <c r="AI12" s="6" t="s">
        <v>14</v>
      </c>
      <c r="AJ12" s="12" t="s">
        <v>14</v>
      </c>
      <c r="AK12" s="12" t="s">
        <v>13</v>
      </c>
      <c r="AL12" s="12" t="s">
        <v>14</v>
      </c>
      <c r="AM12" s="12" t="s">
        <v>13</v>
      </c>
      <c r="AN12" s="12" t="s">
        <v>13</v>
      </c>
      <c r="AO12" s="21" t="s">
        <v>14</v>
      </c>
      <c r="AP12" s="21" t="s">
        <v>52</v>
      </c>
      <c r="AQ12" s="21" t="s">
        <v>13</v>
      </c>
      <c r="AR12" s="21" t="s">
        <v>13</v>
      </c>
      <c r="AS12" s="21" t="s">
        <v>13</v>
      </c>
      <c r="AT12" s="21" t="s">
        <v>13</v>
      </c>
      <c r="AU12" s="21" t="s">
        <v>14</v>
      </c>
      <c r="AV12" s="21" t="s">
        <v>68</v>
      </c>
      <c r="AW12" s="21" t="s">
        <v>59</v>
      </c>
      <c r="AX12" s="21" t="s">
        <v>59</v>
      </c>
      <c r="AY12" s="21" t="s">
        <v>68</v>
      </c>
      <c r="AZ12" s="21" t="s">
        <v>68</v>
      </c>
      <c r="BA12" s="21" t="s">
        <v>17</v>
      </c>
      <c r="BB12" s="21" t="s">
        <v>123</v>
      </c>
      <c r="BC12" s="21" t="s">
        <v>13</v>
      </c>
      <c r="BD12" s="23" t="s">
        <v>13</v>
      </c>
      <c r="BE12" s="26" t="s">
        <v>119</v>
      </c>
      <c r="BF12" s="15">
        <f>COUNTIF($B$2:$BD$38,"E. van der Graaf")</f>
        <v>25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238" x14ac:dyDescent="0.15">
      <c r="A13" s="20">
        <f t="shared" si="0"/>
        <v>12</v>
      </c>
      <c r="B13" s="12"/>
      <c r="C13" s="6"/>
      <c r="D13" s="6" t="s">
        <v>31</v>
      </c>
      <c r="E13" s="6"/>
      <c r="F13" s="6"/>
      <c r="G13" s="6" t="s">
        <v>37</v>
      </c>
      <c r="H13" s="6"/>
      <c r="I13" s="6"/>
      <c r="J13" s="6"/>
      <c r="K13" s="6" t="s">
        <v>22</v>
      </c>
      <c r="L13" s="6" t="s">
        <v>4</v>
      </c>
      <c r="M13" s="6" t="s">
        <v>0</v>
      </c>
      <c r="N13" s="6" t="s">
        <v>24</v>
      </c>
      <c r="O13" s="6" t="s">
        <v>4</v>
      </c>
      <c r="P13" s="6" t="s">
        <v>25</v>
      </c>
      <c r="Q13" s="6" t="s">
        <v>26</v>
      </c>
      <c r="R13" s="6" t="s">
        <v>10</v>
      </c>
      <c r="S13" s="6" t="s">
        <v>1</v>
      </c>
      <c r="T13" s="6" t="s">
        <v>0</v>
      </c>
      <c r="U13" s="6" t="s">
        <v>0</v>
      </c>
      <c r="V13" s="6" t="s">
        <v>4</v>
      </c>
      <c r="W13" s="6" t="s">
        <v>0</v>
      </c>
      <c r="X13" s="6" t="s">
        <v>4</v>
      </c>
      <c r="Y13" s="6" t="s">
        <v>8</v>
      </c>
      <c r="Z13" s="6" t="s">
        <v>9</v>
      </c>
      <c r="AA13" s="6" t="s">
        <v>12</v>
      </c>
      <c r="AB13" s="6" t="s">
        <v>5</v>
      </c>
      <c r="AC13" s="6" t="s">
        <v>14</v>
      </c>
      <c r="AD13" s="6" t="s">
        <v>13</v>
      </c>
      <c r="AE13" s="6" t="s">
        <v>1</v>
      </c>
      <c r="AF13" s="6" t="s">
        <v>1</v>
      </c>
      <c r="AG13" s="6" t="s">
        <v>18</v>
      </c>
      <c r="AH13" s="6" t="s">
        <v>1</v>
      </c>
      <c r="AI13" s="6" t="s">
        <v>14</v>
      </c>
      <c r="AJ13" s="12" t="s">
        <v>14</v>
      </c>
      <c r="AK13" s="12" t="s">
        <v>13</v>
      </c>
      <c r="AL13" s="12" t="s">
        <v>14</v>
      </c>
      <c r="AM13" s="12" t="s">
        <v>13</v>
      </c>
      <c r="AN13" s="12" t="s">
        <v>13</v>
      </c>
      <c r="AO13" s="21" t="s">
        <v>14</v>
      </c>
      <c r="AP13" s="21" t="s">
        <v>52</v>
      </c>
      <c r="AQ13" s="21" t="s">
        <v>52</v>
      </c>
      <c r="AR13" s="21" t="s">
        <v>13</v>
      </c>
      <c r="AS13" s="21" t="s">
        <v>13</v>
      </c>
      <c r="AT13" s="21" t="s">
        <v>13</v>
      </c>
      <c r="AU13" s="21" t="s">
        <v>50</v>
      </c>
      <c r="AV13" s="21" t="s">
        <v>68</v>
      </c>
      <c r="AW13" s="21" t="s">
        <v>59</v>
      </c>
      <c r="AX13" s="21" t="s">
        <v>59</v>
      </c>
      <c r="AY13" s="21" t="s">
        <v>77</v>
      </c>
      <c r="AZ13" s="21" t="s">
        <v>68</v>
      </c>
      <c r="BA13" s="21" t="s">
        <v>17</v>
      </c>
      <c r="BB13" s="21" t="s">
        <v>123</v>
      </c>
      <c r="BC13" s="21" t="s">
        <v>13</v>
      </c>
      <c r="BD13" s="23" t="s">
        <v>13</v>
      </c>
      <c r="BE13" s="5" t="s">
        <v>44</v>
      </c>
      <c r="BF13" s="15">
        <f>COUNTIF($B$2:$BD$38,"E.L. Korevaar") + COUNTIF($B$2:$BD$38, "E.L. Korevaar (j)")</f>
        <v>23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238" x14ac:dyDescent="0.15">
      <c r="A14" s="20">
        <f t="shared" si="0"/>
        <v>13</v>
      </c>
      <c r="B14" s="12"/>
      <c r="C14" s="6"/>
      <c r="D14" s="6" t="s">
        <v>31</v>
      </c>
      <c r="E14" s="6"/>
      <c r="F14" s="6"/>
      <c r="G14" s="6" t="s">
        <v>37</v>
      </c>
      <c r="H14" s="6"/>
      <c r="I14" s="6"/>
      <c r="J14" s="6"/>
      <c r="K14" s="6" t="s">
        <v>22</v>
      </c>
      <c r="L14" s="6" t="s">
        <v>11</v>
      </c>
      <c r="M14" s="6" t="s">
        <v>23</v>
      </c>
      <c r="N14" s="6" t="s">
        <v>24</v>
      </c>
      <c r="O14" s="6" t="s">
        <v>4</v>
      </c>
      <c r="P14" s="6" t="s">
        <v>25</v>
      </c>
      <c r="Q14" s="6" t="s">
        <v>26</v>
      </c>
      <c r="R14" s="6" t="s">
        <v>10</v>
      </c>
      <c r="S14" s="6" t="s">
        <v>1</v>
      </c>
      <c r="T14" s="6" t="s">
        <v>0</v>
      </c>
      <c r="U14" s="6" t="s">
        <v>0</v>
      </c>
      <c r="V14" s="6" t="s">
        <v>119</v>
      </c>
      <c r="W14" s="6" t="s">
        <v>0</v>
      </c>
      <c r="X14" s="6" t="s">
        <v>4</v>
      </c>
      <c r="Y14" s="6" t="s">
        <v>5</v>
      </c>
      <c r="Z14" s="6" t="s">
        <v>12</v>
      </c>
      <c r="AA14" s="6" t="s">
        <v>12</v>
      </c>
      <c r="AB14" s="6" t="s">
        <v>5</v>
      </c>
      <c r="AC14" s="6" t="s">
        <v>14</v>
      </c>
      <c r="AD14" s="6" t="s">
        <v>13</v>
      </c>
      <c r="AE14" s="6" t="s">
        <v>1</v>
      </c>
      <c r="AF14" s="6" t="s">
        <v>1</v>
      </c>
      <c r="AG14" s="6" t="s">
        <v>14</v>
      </c>
      <c r="AH14" s="6" t="s">
        <v>13</v>
      </c>
      <c r="AI14" s="6" t="s">
        <v>14</v>
      </c>
      <c r="AJ14" s="12" t="s">
        <v>14</v>
      </c>
      <c r="AK14" s="12" t="s">
        <v>13</v>
      </c>
      <c r="AL14" s="12" t="s">
        <v>14</v>
      </c>
      <c r="AM14" s="12" t="s">
        <v>13</v>
      </c>
      <c r="AN14" s="12" t="s">
        <v>13</v>
      </c>
      <c r="AO14" s="21" t="s">
        <v>44</v>
      </c>
      <c r="AP14" s="21" t="s">
        <v>52</v>
      </c>
      <c r="AQ14" s="21" t="s">
        <v>13</v>
      </c>
      <c r="AR14" s="21" t="s">
        <v>13</v>
      </c>
      <c r="AS14" s="21" t="s">
        <v>13</v>
      </c>
      <c r="AT14" s="21" t="s">
        <v>13</v>
      </c>
      <c r="AU14" s="21" t="s">
        <v>50</v>
      </c>
      <c r="AV14" s="21" t="s">
        <v>68</v>
      </c>
      <c r="AW14" s="21" t="s">
        <v>59</v>
      </c>
      <c r="AX14" s="21" t="s">
        <v>59</v>
      </c>
      <c r="AY14" s="21" t="s">
        <v>77</v>
      </c>
      <c r="AZ14" s="21" t="s">
        <v>68</v>
      </c>
      <c r="BA14" s="21" t="s">
        <v>17</v>
      </c>
      <c r="BB14" s="21" t="s">
        <v>123</v>
      </c>
      <c r="BC14" s="21" t="s">
        <v>13</v>
      </c>
      <c r="BD14" s="23" t="s">
        <v>13</v>
      </c>
      <c r="BE14" s="5" t="s">
        <v>10</v>
      </c>
      <c r="BF14" s="15">
        <f>COUNTIF($B$2:$BD$38,"R.A. Bruyn")</f>
        <v>20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238" x14ac:dyDescent="0.15">
      <c r="A15" s="20">
        <f t="shared" si="0"/>
        <v>14</v>
      </c>
      <c r="B15" s="12"/>
      <c r="C15" s="6"/>
      <c r="D15" s="6" t="s">
        <v>31</v>
      </c>
      <c r="E15" s="6"/>
      <c r="F15" s="6"/>
      <c r="G15" s="6" t="s">
        <v>37</v>
      </c>
      <c r="H15" s="6"/>
      <c r="I15" s="6"/>
      <c r="J15" s="6"/>
      <c r="K15" s="6" t="s">
        <v>22</v>
      </c>
      <c r="L15" s="6" t="s">
        <v>4</v>
      </c>
      <c r="M15" s="6" t="s">
        <v>23</v>
      </c>
      <c r="N15" s="6" t="s">
        <v>24</v>
      </c>
      <c r="O15" s="6" t="s">
        <v>4</v>
      </c>
      <c r="P15" s="6" t="s">
        <v>25</v>
      </c>
      <c r="Q15" s="6" t="s">
        <v>26</v>
      </c>
      <c r="R15" s="6" t="s">
        <v>10</v>
      </c>
      <c r="S15" s="6" t="s">
        <v>1</v>
      </c>
      <c r="T15" s="6" t="s">
        <v>0</v>
      </c>
      <c r="U15" s="6" t="s">
        <v>0</v>
      </c>
      <c r="V15" s="6" t="s">
        <v>119</v>
      </c>
      <c r="W15" s="6" t="s">
        <v>0</v>
      </c>
      <c r="X15" s="6" t="s">
        <v>4</v>
      </c>
      <c r="Y15" s="6" t="s">
        <v>5</v>
      </c>
      <c r="Z15" s="6" t="s">
        <v>9</v>
      </c>
      <c r="AA15" s="6" t="s">
        <v>12</v>
      </c>
      <c r="AB15" s="6" t="s">
        <v>1</v>
      </c>
      <c r="AC15" s="6" t="s">
        <v>14</v>
      </c>
      <c r="AD15" s="6" t="s">
        <v>13</v>
      </c>
      <c r="AE15" s="6" t="s">
        <v>1</v>
      </c>
      <c r="AF15" s="6" t="s">
        <v>1</v>
      </c>
      <c r="AG15" s="6" t="s">
        <v>14</v>
      </c>
      <c r="AH15" s="6" t="s">
        <v>13</v>
      </c>
      <c r="AI15" s="6" t="s">
        <v>14</v>
      </c>
      <c r="AJ15" s="12" t="s">
        <v>14</v>
      </c>
      <c r="AK15" s="12" t="s">
        <v>13</v>
      </c>
      <c r="AL15" s="12" t="s">
        <v>14</v>
      </c>
      <c r="AM15" s="12" t="s">
        <v>13</v>
      </c>
      <c r="AN15" s="12" t="s">
        <v>13</v>
      </c>
      <c r="AO15" s="21" t="s">
        <v>14</v>
      </c>
      <c r="AP15" s="21" t="s">
        <v>52</v>
      </c>
      <c r="AQ15" s="21" t="s">
        <v>52</v>
      </c>
      <c r="AR15" s="21" t="s">
        <v>13</v>
      </c>
      <c r="AS15" s="21" t="s">
        <v>13</v>
      </c>
      <c r="AT15" s="21" t="s">
        <v>50</v>
      </c>
      <c r="AU15" s="21" t="s">
        <v>50</v>
      </c>
      <c r="AV15" s="21" t="s">
        <v>68</v>
      </c>
      <c r="AW15" s="21" t="s">
        <v>59</v>
      </c>
      <c r="AX15" s="21" t="s">
        <v>59</v>
      </c>
      <c r="AY15" s="21" t="s">
        <v>59</v>
      </c>
      <c r="AZ15" s="21" t="s">
        <v>68</v>
      </c>
      <c r="BA15" s="21" t="s">
        <v>17</v>
      </c>
      <c r="BB15" s="21" t="s">
        <v>123</v>
      </c>
      <c r="BC15" s="21" t="s">
        <v>13</v>
      </c>
      <c r="BD15" s="23" t="s">
        <v>13</v>
      </c>
      <c r="BE15" s="26" t="s">
        <v>26</v>
      </c>
      <c r="BF15" s="15">
        <f>COUNTIF($B$2:$BD$38,"A. Slob")</f>
        <v>18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238" x14ac:dyDescent="0.15">
      <c r="A16" s="20">
        <f t="shared" si="0"/>
        <v>15</v>
      </c>
      <c r="B16" s="12"/>
      <c r="C16" s="6"/>
      <c r="D16" s="6" t="s">
        <v>7</v>
      </c>
      <c r="E16" s="6"/>
      <c r="F16" s="6"/>
      <c r="G16" s="6" t="s">
        <v>37</v>
      </c>
      <c r="H16" s="6"/>
      <c r="I16" s="6"/>
      <c r="J16" s="6"/>
      <c r="K16" s="6" t="s">
        <v>22</v>
      </c>
      <c r="L16" s="6" t="s">
        <v>4</v>
      </c>
      <c r="M16" s="6" t="s">
        <v>0</v>
      </c>
      <c r="N16" s="6" t="s">
        <v>24</v>
      </c>
      <c r="O16" s="6" t="s">
        <v>4</v>
      </c>
      <c r="P16" s="6" t="s">
        <v>25</v>
      </c>
      <c r="Q16" s="6" t="s">
        <v>26</v>
      </c>
      <c r="R16" s="6" t="s">
        <v>10</v>
      </c>
      <c r="S16" s="6" t="s">
        <v>1</v>
      </c>
      <c r="T16" s="6" t="s">
        <v>0</v>
      </c>
      <c r="U16" s="6" t="s">
        <v>0</v>
      </c>
      <c r="V16" s="6" t="s">
        <v>119</v>
      </c>
      <c r="W16" s="6" t="s">
        <v>0</v>
      </c>
      <c r="X16" s="6" t="s">
        <v>4</v>
      </c>
      <c r="Y16" s="6" t="s">
        <v>8</v>
      </c>
      <c r="Z16" s="6" t="s">
        <v>12</v>
      </c>
      <c r="AA16" s="6" t="s">
        <v>12</v>
      </c>
      <c r="AB16" s="6" t="s">
        <v>1</v>
      </c>
      <c r="AC16" s="6" t="s">
        <v>14</v>
      </c>
      <c r="AD16" s="6" t="s">
        <v>13</v>
      </c>
      <c r="AE16" s="6" t="s">
        <v>1</v>
      </c>
      <c r="AF16" s="6" t="s">
        <v>1</v>
      </c>
      <c r="AG16" s="6" t="s">
        <v>14</v>
      </c>
      <c r="AH16" s="6" t="s">
        <v>13</v>
      </c>
      <c r="AI16" s="6" t="s">
        <v>14</v>
      </c>
      <c r="AJ16" s="12" t="s">
        <v>14</v>
      </c>
      <c r="AK16" s="12" t="s">
        <v>13</v>
      </c>
      <c r="AL16" s="12" t="s">
        <v>14</v>
      </c>
      <c r="AM16" s="12" t="s">
        <v>13</v>
      </c>
      <c r="AN16" s="12" t="s">
        <v>13</v>
      </c>
      <c r="AO16" s="21" t="s">
        <v>44</v>
      </c>
      <c r="AP16" s="21" t="s">
        <v>52</v>
      </c>
      <c r="AQ16" s="21" t="s">
        <v>52</v>
      </c>
      <c r="AR16" s="21" t="s">
        <v>13</v>
      </c>
      <c r="AS16" s="21" t="s">
        <v>13</v>
      </c>
      <c r="AT16" s="21" t="s">
        <v>50</v>
      </c>
      <c r="AU16" s="21" t="s">
        <v>50</v>
      </c>
      <c r="AV16" s="21" t="s">
        <v>68</v>
      </c>
      <c r="AW16" s="21" t="s">
        <v>59</v>
      </c>
      <c r="AX16" s="21" t="s">
        <v>59</v>
      </c>
      <c r="AY16" s="21" t="s">
        <v>59</v>
      </c>
      <c r="AZ16" s="21" t="s">
        <v>68</v>
      </c>
      <c r="BA16" s="21" t="s">
        <v>17</v>
      </c>
      <c r="BB16" s="21" t="s">
        <v>123</v>
      </c>
      <c r="BC16" s="21" t="s">
        <v>123</v>
      </c>
      <c r="BD16" s="23" t="s">
        <v>13</v>
      </c>
      <c r="BE16" s="5" t="s">
        <v>120</v>
      </c>
      <c r="BF16" s="15">
        <f>COUNTIF($B$2:$BD$38,"J.A. de Vries")</f>
        <v>16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1:106" x14ac:dyDescent="0.15">
      <c r="A17" s="20">
        <f t="shared" si="0"/>
        <v>16</v>
      </c>
      <c r="B17" s="12"/>
      <c r="C17" s="6"/>
      <c r="D17" s="6" t="s">
        <v>7</v>
      </c>
      <c r="E17" s="6"/>
      <c r="F17" s="6"/>
      <c r="G17" s="6" t="s">
        <v>37</v>
      </c>
      <c r="H17" s="6"/>
      <c r="I17" s="6"/>
      <c r="J17" s="6"/>
      <c r="K17" s="6" t="s">
        <v>22</v>
      </c>
      <c r="L17" s="6" t="s">
        <v>4</v>
      </c>
      <c r="M17" s="6" t="s">
        <v>4</v>
      </c>
      <c r="N17" s="6" t="s">
        <v>24</v>
      </c>
      <c r="O17" s="6" t="s">
        <v>4</v>
      </c>
      <c r="P17" s="6" t="s">
        <v>25</v>
      </c>
      <c r="Q17" s="6" t="s">
        <v>26</v>
      </c>
      <c r="R17" s="6" t="s">
        <v>10</v>
      </c>
      <c r="S17" s="6" t="s">
        <v>1</v>
      </c>
      <c r="T17" s="6" t="s">
        <v>0</v>
      </c>
      <c r="U17" s="6" t="s">
        <v>0</v>
      </c>
      <c r="V17" s="6" t="s">
        <v>119</v>
      </c>
      <c r="W17" s="6" t="s">
        <v>0</v>
      </c>
      <c r="X17" s="6" t="s">
        <v>4</v>
      </c>
      <c r="Y17" s="6" t="s">
        <v>8</v>
      </c>
      <c r="Z17" s="6" t="s">
        <v>12</v>
      </c>
      <c r="AA17" s="6" t="s">
        <v>12</v>
      </c>
      <c r="AB17" s="6" t="s">
        <v>1</v>
      </c>
      <c r="AC17" s="6" t="s">
        <v>14</v>
      </c>
      <c r="AD17" s="6" t="s">
        <v>13</v>
      </c>
      <c r="AE17" s="6" t="s">
        <v>1</v>
      </c>
      <c r="AF17" s="6" t="s">
        <v>1</v>
      </c>
      <c r="AG17" s="6" t="s">
        <v>1</v>
      </c>
      <c r="AH17" s="6" t="s">
        <v>13</v>
      </c>
      <c r="AI17" s="6" t="s">
        <v>14</v>
      </c>
      <c r="AJ17" s="12" t="s">
        <v>14</v>
      </c>
      <c r="AK17" s="12" t="s">
        <v>13</v>
      </c>
      <c r="AL17" s="12" t="s">
        <v>14</v>
      </c>
      <c r="AM17" s="12" t="s">
        <v>13</v>
      </c>
      <c r="AN17" s="12" t="s">
        <v>13</v>
      </c>
      <c r="AO17" s="21" t="s">
        <v>44</v>
      </c>
      <c r="AP17" s="21" t="s">
        <v>52</v>
      </c>
      <c r="AQ17" s="21" t="s">
        <v>52</v>
      </c>
      <c r="AR17" s="21" t="s">
        <v>13</v>
      </c>
      <c r="AS17" s="21" t="s">
        <v>13</v>
      </c>
      <c r="AT17" s="21" t="s">
        <v>50</v>
      </c>
      <c r="AU17" s="21" t="s">
        <v>13</v>
      </c>
      <c r="AV17" s="21" t="s">
        <v>68</v>
      </c>
      <c r="AW17" s="21" t="s">
        <v>59</v>
      </c>
      <c r="AX17" s="21" t="s">
        <v>59</v>
      </c>
      <c r="AY17" s="21" t="s">
        <v>59</v>
      </c>
      <c r="AZ17" s="21" t="s">
        <v>68</v>
      </c>
      <c r="BA17" s="21" t="s">
        <v>17</v>
      </c>
      <c r="BB17" s="21" t="s">
        <v>13</v>
      </c>
      <c r="BC17" s="21" t="s">
        <v>123</v>
      </c>
      <c r="BD17" s="23" t="s">
        <v>13</v>
      </c>
      <c r="BE17" s="26" t="s">
        <v>7</v>
      </c>
      <c r="BF17" s="15">
        <f>COUNTIF($B$2:$BD$38,"D. de Jager")</f>
        <v>16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1:106" x14ac:dyDescent="0.15">
      <c r="A18" s="20">
        <f t="shared" si="0"/>
        <v>17</v>
      </c>
      <c r="B18" s="12"/>
      <c r="C18" s="6"/>
      <c r="D18" s="6" t="s">
        <v>7</v>
      </c>
      <c r="E18" s="6"/>
      <c r="F18" s="6"/>
      <c r="G18" s="6" t="s">
        <v>37</v>
      </c>
      <c r="H18" s="6"/>
      <c r="I18" s="6"/>
      <c r="J18" s="6"/>
      <c r="K18" s="6" t="s">
        <v>22</v>
      </c>
      <c r="L18" s="6" t="s">
        <v>0</v>
      </c>
      <c r="M18" s="6" t="s">
        <v>4</v>
      </c>
      <c r="N18" s="6" t="s">
        <v>24</v>
      </c>
      <c r="O18" s="6" t="s">
        <v>4</v>
      </c>
      <c r="P18" s="6" t="s">
        <v>25</v>
      </c>
      <c r="Q18" s="6" t="s">
        <v>26</v>
      </c>
      <c r="R18" s="6" t="s">
        <v>10</v>
      </c>
      <c r="S18" s="6" t="s">
        <v>1</v>
      </c>
      <c r="T18" s="6" t="s">
        <v>0</v>
      </c>
      <c r="U18" s="6" t="s">
        <v>0</v>
      </c>
      <c r="V18" s="6" t="s">
        <v>119</v>
      </c>
      <c r="W18" s="6" t="s">
        <v>0</v>
      </c>
      <c r="X18" s="6" t="s">
        <v>7</v>
      </c>
      <c r="Y18" s="6" t="s">
        <v>8</v>
      </c>
      <c r="Z18" s="6" t="s">
        <v>12</v>
      </c>
      <c r="AA18" s="6" t="s">
        <v>12</v>
      </c>
      <c r="AB18" s="6" t="s">
        <v>1</v>
      </c>
      <c r="AC18" s="6" t="s">
        <v>14</v>
      </c>
      <c r="AD18" s="6" t="s">
        <v>13</v>
      </c>
      <c r="AE18" s="6" t="s">
        <v>1</v>
      </c>
      <c r="AF18" s="6" t="s">
        <v>1</v>
      </c>
      <c r="AG18" s="6" t="s">
        <v>1</v>
      </c>
      <c r="AH18" s="6" t="s">
        <v>13</v>
      </c>
      <c r="AI18" s="6" t="s">
        <v>14</v>
      </c>
      <c r="AJ18" s="12" t="s">
        <v>14</v>
      </c>
      <c r="AK18" s="12" t="s">
        <v>13</v>
      </c>
      <c r="AL18" s="12" t="s">
        <v>14</v>
      </c>
      <c r="AM18" s="12" t="s">
        <v>13</v>
      </c>
      <c r="AN18" s="12" t="s">
        <v>13</v>
      </c>
      <c r="AO18" s="21" t="s">
        <v>44</v>
      </c>
      <c r="AP18" s="21" t="s">
        <v>52</v>
      </c>
      <c r="AQ18" s="21" t="s">
        <v>52</v>
      </c>
      <c r="AR18" s="21" t="s">
        <v>13</v>
      </c>
      <c r="AS18" s="21" t="s">
        <v>13</v>
      </c>
      <c r="AT18" s="21" t="s">
        <v>50</v>
      </c>
      <c r="AU18" s="21" t="s">
        <v>13</v>
      </c>
      <c r="AV18" s="21" t="s">
        <v>68</v>
      </c>
      <c r="AW18" s="21" t="s">
        <v>59</v>
      </c>
      <c r="AX18" s="21" t="s">
        <v>81</v>
      </c>
      <c r="AY18" s="21" t="s">
        <v>71</v>
      </c>
      <c r="AZ18" s="21" t="s">
        <v>68</v>
      </c>
      <c r="BA18" s="21" t="s">
        <v>17</v>
      </c>
      <c r="BB18" s="21" t="s">
        <v>13</v>
      </c>
      <c r="BC18" s="21" t="s">
        <v>13</v>
      </c>
      <c r="BD18" s="23" t="s">
        <v>13</v>
      </c>
      <c r="BE18" s="26" t="s">
        <v>22</v>
      </c>
      <c r="BF18" s="15">
        <f>COUNTIF($B$2:$BD$38,"W.J. Koutstaal")</f>
        <v>13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1:106" x14ac:dyDescent="0.15">
      <c r="A19" s="20">
        <f t="shared" si="0"/>
        <v>18</v>
      </c>
      <c r="B19" s="12"/>
      <c r="C19" s="6" t="s">
        <v>31</v>
      </c>
      <c r="D19" s="6" t="s">
        <v>4</v>
      </c>
      <c r="E19" s="6"/>
      <c r="F19" s="6"/>
      <c r="G19" s="6" t="s">
        <v>37</v>
      </c>
      <c r="H19" s="6"/>
      <c r="I19" s="6"/>
      <c r="J19" s="6"/>
      <c r="K19" s="6" t="s">
        <v>22</v>
      </c>
      <c r="L19" s="6" t="s">
        <v>0</v>
      </c>
      <c r="M19" s="6" t="s">
        <v>4</v>
      </c>
      <c r="N19" s="6" t="s">
        <v>24</v>
      </c>
      <c r="O19" s="6" t="s">
        <v>24</v>
      </c>
      <c r="P19" s="6" t="s">
        <v>25</v>
      </c>
      <c r="Q19" s="6" t="s">
        <v>26</v>
      </c>
      <c r="R19" s="6" t="s">
        <v>120</v>
      </c>
      <c r="S19" s="6" t="s">
        <v>1</v>
      </c>
      <c r="T19" s="6" t="s">
        <v>0</v>
      </c>
      <c r="U19" s="6" t="s">
        <v>0</v>
      </c>
      <c r="V19" s="6" t="s">
        <v>119</v>
      </c>
      <c r="W19" s="6" t="s">
        <v>0</v>
      </c>
      <c r="X19" s="6" t="s">
        <v>0</v>
      </c>
      <c r="Y19" s="6" t="s">
        <v>8</v>
      </c>
      <c r="Z19" s="6" t="s">
        <v>12</v>
      </c>
      <c r="AA19" s="6" t="s">
        <v>12</v>
      </c>
      <c r="AB19" s="6" t="s">
        <v>1</v>
      </c>
      <c r="AC19" s="6" t="s">
        <v>14</v>
      </c>
      <c r="AD19" s="6" t="s">
        <v>13</v>
      </c>
      <c r="AE19" s="6" t="s">
        <v>1</v>
      </c>
      <c r="AF19" s="6" t="s">
        <v>1</v>
      </c>
      <c r="AG19" s="6" t="s">
        <v>14</v>
      </c>
      <c r="AH19" s="6" t="s">
        <v>13</v>
      </c>
      <c r="AI19" s="6" t="s">
        <v>14</v>
      </c>
      <c r="AJ19" s="12" t="s">
        <v>14</v>
      </c>
      <c r="AK19" s="12" t="s">
        <v>13</v>
      </c>
      <c r="AL19" s="12" t="s">
        <v>14</v>
      </c>
      <c r="AM19" s="12" t="s">
        <v>13</v>
      </c>
      <c r="AN19" s="12" t="s">
        <v>13</v>
      </c>
      <c r="AO19" s="21" t="s">
        <v>44</v>
      </c>
      <c r="AP19" s="21" t="s">
        <v>52</v>
      </c>
      <c r="AQ19" s="21" t="s">
        <v>52</v>
      </c>
      <c r="AR19" s="21" t="s">
        <v>13</v>
      </c>
      <c r="AS19" s="21" t="s">
        <v>13</v>
      </c>
      <c r="AT19" s="21" t="s">
        <v>50</v>
      </c>
      <c r="AU19" s="21" t="s">
        <v>13</v>
      </c>
      <c r="AV19" s="21" t="s">
        <v>68</v>
      </c>
      <c r="AW19" s="21" t="s">
        <v>59</v>
      </c>
      <c r="AX19" s="21" t="s">
        <v>81</v>
      </c>
      <c r="AY19" s="21" t="s">
        <v>59</v>
      </c>
      <c r="AZ19" s="21" t="s">
        <v>68</v>
      </c>
      <c r="BA19" s="21" t="s">
        <v>17</v>
      </c>
      <c r="BB19" s="21" t="s">
        <v>13</v>
      </c>
      <c r="BC19" s="21" t="s">
        <v>13</v>
      </c>
      <c r="BD19" s="23" t="s">
        <v>13</v>
      </c>
      <c r="BE19" s="26" t="s">
        <v>31</v>
      </c>
      <c r="BF19" s="15">
        <f>COUNTIF($B$2:$BD$38,"J. Post") + COUNTIF($B$2:$BD$38,"J. Post / A.C. Boot") +COUNTIF($B$2:$BD$38,"J. Post / A.C. Boot / J.P. van den Dool")</f>
        <v>13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1:106" x14ac:dyDescent="0.15">
      <c r="A20" s="20">
        <f t="shared" si="0"/>
        <v>19</v>
      </c>
      <c r="B20" s="12"/>
      <c r="C20" s="5" t="s">
        <v>31</v>
      </c>
      <c r="D20" s="6" t="s">
        <v>4</v>
      </c>
      <c r="E20" s="6"/>
      <c r="F20" s="6"/>
      <c r="G20" s="6" t="s">
        <v>37</v>
      </c>
      <c r="H20" s="6"/>
      <c r="I20" s="6"/>
      <c r="J20" s="6"/>
      <c r="K20" s="6" t="s">
        <v>22</v>
      </c>
      <c r="L20" s="6" t="s">
        <v>0</v>
      </c>
      <c r="M20" s="6" t="s">
        <v>4</v>
      </c>
      <c r="N20" s="6" t="s">
        <v>24</v>
      </c>
      <c r="O20" s="6" t="s">
        <v>24</v>
      </c>
      <c r="P20" s="6" t="s">
        <v>25</v>
      </c>
      <c r="Q20" s="6" t="s">
        <v>26</v>
      </c>
      <c r="R20" s="6" t="s">
        <v>120</v>
      </c>
      <c r="S20" s="6" t="s">
        <v>1</v>
      </c>
      <c r="T20" s="6" t="s">
        <v>0</v>
      </c>
      <c r="U20" s="6" t="s">
        <v>0</v>
      </c>
      <c r="V20" s="6" t="s">
        <v>4</v>
      </c>
      <c r="W20" s="6" t="s">
        <v>0</v>
      </c>
      <c r="X20" s="6" t="s">
        <v>0</v>
      </c>
      <c r="Y20" s="6" t="s">
        <v>8</v>
      </c>
      <c r="Z20" s="6" t="s">
        <v>12</v>
      </c>
      <c r="AA20" s="6" t="s">
        <v>12</v>
      </c>
      <c r="AB20" s="6" t="s">
        <v>14</v>
      </c>
      <c r="AC20" s="6" t="s">
        <v>14</v>
      </c>
      <c r="AD20" s="6" t="s">
        <v>13</v>
      </c>
      <c r="AE20" s="6" t="s">
        <v>1</v>
      </c>
      <c r="AF20" s="6" t="s">
        <v>1</v>
      </c>
      <c r="AG20" s="6" t="s">
        <v>14</v>
      </c>
      <c r="AH20" s="6" t="s">
        <v>13</v>
      </c>
      <c r="AI20" s="6" t="s">
        <v>14</v>
      </c>
      <c r="AJ20" s="12" t="s">
        <v>14</v>
      </c>
      <c r="AK20" s="12" t="s">
        <v>14</v>
      </c>
      <c r="AL20" s="12" t="s">
        <v>14</v>
      </c>
      <c r="AM20" s="12" t="s">
        <v>13</v>
      </c>
      <c r="AN20" s="12" t="s">
        <v>13</v>
      </c>
      <c r="AO20" s="21" t="s">
        <v>44</v>
      </c>
      <c r="AP20" s="21" t="s">
        <v>52</v>
      </c>
      <c r="AQ20" s="21" t="s">
        <v>52</v>
      </c>
      <c r="AR20" s="21" t="s">
        <v>13</v>
      </c>
      <c r="AS20" s="21" t="s">
        <v>13</v>
      </c>
      <c r="AT20" s="21" t="s">
        <v>50</v>
      </c>
      <c r="AU20" s="21" t="s">
        <v>13</v>
      </c>
      <c r="AV20" s="21" t="s">
        <v>68</v>
      </c>
      <c r="AW20" s="21" t="s">
        <v>59</v>
      </c>
      <c r="AX20" s="21" t="s">
        <v>81</v>
      </c>
      <c r="AY20" s="21" t="s">
        <v>72</v>
      </c>
      <c r="AZ20" s="21" t="s">
        <v>68</v>
      </c>
      <c r="BA20" s="21" t="s">
        <v>17</v>
      </c>
      <c r="BB20" s="21" t="s">
        <v>13</v>
      </c>
      <c r="BC20" s="21" t="s">
        <v>13</v>
      </c>
      <c r="BD20" s="23" t="s">
        <v>13</v>
      </c>
      <c r="BE20" s="5" t="s">
        <v>11</v>
      </c>
      <c r="BF20" s="15">
        <f>COUNTIF($B$2:$BD$38,"G. de Haan")</f>
        <v>11</v>
      </c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x14ac:dyDescent="0.15">
      <c r="A21" s="20">
        <f t="shared" si="0"/>
        <v>20</v>
      </c>
      <c r="B21" s="12"/>
      <c r="C21" s="6"/>
      <c r="D21" s="6" t="s">
        <v>4</v>
      </c>
      <c r="E21" s="6"/>
      <c r="F21" s="6"/>
      <c r="G21" s="6" t="s">
        <v>37</v>
      </c>
      <c r="H21" s="6"/>
      <c r="I21" s="6"/>
      <c r="J21" s="6"/>
      <c r="K21" s="6" t="s">
        <v>22</v>
      </c>
      <c r="L21" s="6" t="s">
        <v>0</v>
      </c>
      <c r="M21" s="6" t="s">
        <v>0</v>
      </c>
      <c r="N21" s="6" t="s">
        <v>0</v>
      </c>
      <c r="O21" s="6" t="s">
        <v>4</v>
      </c>
      <c r="P21" s="6" t="s">
        <v>25</v>
      </c>
      <c r="Q21" s="6" t="s">
        <v>26</v>
      </c>
      <c r="R21" s="6" t="s">
        <v>120</v>
      </c>
      <c r="S21" s="6" t="s">
        <v>1</v>
      </c>
      <c r="T21" s="6" t="s">
        <v>0</v>
      </c>
      <c r="U21" s="6" t="s">
        <v>0</v>
      </c>
      <c r="V21" s="6" t="s">
        <v>4</v>
      </c>
      <c r="W21" s="6" t="s">
        <v>0</v>
      </c>
      <c r="X21" s="6" t="s">
        <v>0</v>
      </c>
      <c r="Y21" s="6" t="s">
        <v>8</v>
      </c>
      <c r="Z21" s="6" t="s">
        <v>12</v>
      </c>
      <c r="AA21" s="6" t="s">
        <v>12</v>
      </c>
      <c r="AB21" s="6" t="s">
        <v>1</v>
      </c>
      <c r="AC21" s="6" t="s">
        <v>14</v>
      </c>
      <c r="AD21" s="6" t="s">
        <v>13</v>
      </c>
      <c r="AE21" s="6" t="s">
        <v>1</v>
      </c>
      <c r="AF21" s="6" t="s">
        <v>1</v>
      </c>
      <c r="AG21" s="6" t="s">
        <v>14</v>
      </c>
      <c r="AH21" s="6" t="s">
        <v>13</v>
      </c>
      <c r="AI21" s="6" t="s">
        <v>13</v>
      </c>
      <c r="AJ21" s="12" t="s">
        <v>14</v>
      </c>
      <c r="AK21" s="12" t="s">
        <v>14</v>
      </c>
      <c r="AL21" s="12" t="s">
        <v>14</v>
      </c>
      <c r="AM21" s="12" t="s">
        <v>13</v>
      </c>
      <c r="AN21" s="12" t="s">
        <v>13</v>
      </c>
      <c r="AO21" s="21" t="s">
        <v>14</v>
      </c>
      <c r="AP21" s="21" t="s">
        <v>52</v>
      </c>
      <c r="AQ21" s="21" t="s">
        <v>52</v>
      </c>
      <c r="AR21" s="21" t="s">
        <v>13</v>
      </c>
      <c r="AS21" s="21" t="s">
        <v>13</v>
      </c>
      <c r="AT21" s="21" t="s">
        <v>50</v>
      </c>
      <c r="AU21" s="21" t="s">
        <v>13</v>
      </c>
      <c r="AV21" s="21" t="s">
        <v>68</v>
      </c>
      <c r="AW21" s="21" t="s">
        <v>59</v>
      </c>
      <c r="AX21" s="21" t="s">
        <v>81</v>
      </c>
      <c r="AY21" s="21" t="s">
        <v>59</v>
      </c>
      <c r="AZ21" s="21" t="s">
        <v>68</v>
      </c>
      <c r="BA21" s="21" t="s">
        <v>59</v>
      </c>
      <c r="BB21" s="21" t="s">
        <v>13</v>
      </c>
      <c r="BC21" s="21" t="s">
        <v>13</v>
      </c>
      <c r="BD21" s="23" t="s">
        <v>13</v>
      </c>
      <c r="BE21" s="5" t="s">
        <v>21</v>
      </c>
      <c r="BF21" s="15">
        <f>COUNTIF($B$2:$BD$38,"F.R. van Kralingen")</f>
        <v>10</v>
      </c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x14ac:dyDescent="0.15">
      <c r="A22" s="20">
        <f t="shared" si="0"/>
        <v>21</v>
      </c>
      <c r="B22" s="12"/>
      <c r="C22" s="6"/>
      <c r="D22" s="13" t="s">
        <v>4</v>
      </c>
      <c r="E22" s="6"/>
      <c r="F22" s="6"/>
      <c r="G22" s="6" t="s">
        <v>37</v>
      </c>
      <c r="H22" s="6"/>
      <c r="I22" s="6"/>
      <c r="J22" s="6"/>
      <c r="K22" s="5" t="s">
        <v>22</v>
      </c>
      <c r="L22" s="6" t="s">
        <v>0</v>
      </c>
      <c r="M22" s="6" t="s">
        <v>0</v>
      </c>
      <c r="N22" s="6" t="s">
        <v>24</v>
      </c>
      <c r="O22" s="6" t="s">
        <v>4</v>
      </c>
      <c r="P22" s="6" t="s">
        <v>25</v>
      </c>
      <c r="Q22" s="6" t="s">
        <v>26</v>
      </c>
      <c r="R22" s="6" t="s">
        <v>1</v>
      </c>
      <c r="S22" s="6" t="s">
        <v>1</v>
      </c>
      <c r="T22" s="6" t="s">
        <v>0</v>
      </c>
      <c r="U22" s="6" t="s">
        <v>0</v>
      </c>
      <c r="V22" s="6" t="s">
        <v>4</v>
      </c>
      <c r="W22" s="6" t="s">
        <v>0</v>
      </c>
      <c r="X22" s="6" t="s">
        <v>0</v>
      </c>
      <c r="Y22" s="6" t="s">
        <v>8</v>
      </c>
      <c r="Z22" s="6" t="s">
        <v>12</v>
      </c>
      <c r="AA22" s="6" t="s">
        <v>12</v>
      </c>
      <c r="AB22" s="6" t="s">
        <v>1</v>
      </c>
      <c r="AC22" s="6" t="s">
        <v>14</v>
      </c>
      <c r="AD22" s="6" t="s">
        <v>13</v>
      </c>
      <c r="AE22" s="6" t="s">
        <v>1</v>
      </c>
      <c r="AF22" s="6" t="s">
        <v>1</v>
      </c>
      <c r="AG22" s="6" t="s">
        <v>1</v>
      </c>
      <c r="AH22" s="6" t="s">
        <v>13</v>
      </c>
      <c r="AI22" s="6" t="s">
        <v>13</v>
      </c>
      <c r="AJ22" s="12" t="s">
        <v>14</v>
      </c>
      <c r="AK22" s="12" t="s">
        <v>13</v>
      </c>
      <c r="AL22" s="12" t="s">
        <v>14</v>
      </c>
      <c r="AM22" s="12" t="s">
        <v>13</v>
      </c>
      <c r="AN22" s="12" t="s">
        <v>13</v>
      </c>
      <c r="AO22" s="21" t="s">
        <v>14</v>
      </c>
      <c r="AP22" s="21" t="s">
        <v>13</v>
      </c>
      <c r="AQ22" s="21" t="s">
        <v>52</v>
      </c>
      <c r="AR22" s="21" t="s">
        <v>13</v>
      </c>
      <c r="AS22" s="21" t="s">
        <v>13</v>
      </c>
      <c r="AT22" s="21" t="s">
        <v>50</v>
      </c>
      <c r="AU22" s="21" t="s">
        <v>13</v>
      </c>
      <c r="AV22" s="21" t="s">
        <v>68</v>
      </c>
      <c r="AW22" s="21" t="s">
        <v>59</v>
      </c>
      <c r="AX22" s="21" t="s">
        <v>81</v>
      </c>
      <c r="AY22" s="21" t="s">
        <v>59</v>
      </c>
      <c r="AZ22" s="21" t="s">
        <v>68</v>
      </c>
      <c r="BA22" s="21" t="s">
        <v>59</v>
      </c>
      <c r="BB22" s="21" t="s">
        <v>13</v>
      </c>
      <c r="BC22" s="21" t="s">
        <v>13</v>
      </c>
      <c r="BD22" s="23" t="s">
        <v>13</v>
      </c>
      <c r="BE22" s="5" t="s">
        <v>9</v>
      </c>
      <c r="BF22" s="15">
        <f>COUNTIF($B$2:$BD$38,"B. van Dijk")</f>
        <v>9</v>
      </c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</row>
    <row r="23" spans="1:106" x14ac:dyDescent="0.15">
      <c r="A23" s="20">
        <f t="shared" si="0"/>
        <v>22</v>
      </c>
      <c r="B23" s="12"/>
      <c r="C23" s="6"/>
      <c r="D23" s="13" t="s">
        <v>4</v>
      </c>
      <c r="E23" s="6"/>
      <c r="F23" s="6"/>
      <c r="G23" s="6" t="s">
        <v>37</v>
      </c>
      <c r="H23" s="6"/>
      <c r="I23" s="6"/>
      <c r="J23" s="6"/>
      <c r="K23" s="5" t="s">
        <v>22</v>
      </c>
      <c r="L23" s="6" t="s">
        <v>0</v>
      </c>
      <c r="M23" s="6" t="s">
        <v>0</v>
      </c>
      <c r="N23" s="6" t="s">
        <v>24</v>
      </c>
      <c r="O23" s="6" t="s">
        <v>4</v>
      </c>
      <c r="P23" s="6" t="s">
        <v>25</v>
      </c>
      <c r="Q23" s="6" t="s">
        <v>26</v>
      </c>
      <c r="R23" s="6" t="s">
        <v>1</v>
      </c>
      <c r="S23" s="6" t="s">
        <v>1</v>
      </c>
      <c r="T23" s="6" t="s">
        <v>0</v>
      </c>
      <c r="U23" s="6" t="s">
        <v>0</v>
      </c>
      <c r="V23" s="6" t="s">
        <v>119</v>
      </c>
      <c r="W23" s="6" t="s">
        <v>0</v>
      </c>
      <c r="X23" s="6" t="s">
        <v>0</v>
      </c>
      <c r="Y23" s="6" t="s">
        <v>5</v>
      </c>
      <c r="Z23" s="6" t="s">
        <v>12</v>
      </c>
      <c r="AA23" s="6" t="s">
        <v>12</v>
      </c>
      <c r="AB23" s="6" t="s">
        <v>1</v>
      </c>
      <c r="AC23" s="6" t="s">
        <v>14</v>
      </c>
      <c r="AD23" s="6" t="s">
        <v>13</v>
      </c>
      <c r="AE23" s="6" t="s">
        <v>1</v>
      </c>
      <c r="AF23" s="6" t="s">
        <v>1</v>
      </c>
      <c r="AG23" s="6" t="s">
        <v>1</v>
      </c>
      <c r="AH23" s="6" t="s">
        <v>13</v>
      </c>
      <c r="AI23" s="6" t="s">
        <v>13</v>
      </c>
      <c r="AJ23" s="12" t="s">
        <v>14</v>
      </c>
      <c r="AK23" s="12" t="s">
        <v>14</v>
      </c>
      <c r="AL23" s="12" t="s">
        <v>14</v>
      </c>
      <c r="AM23" s="12" t="s">
        <v>13</v>
      </c>
      <c r="AN23" s="12" t="s">
        <v>13</v>
      </c>
      <c r="AO23" s="21" t="s">
        <v>14</v>
      </c>
      <c r="AP23" s="21" t="s">
        <v>52</v>
      </c>
      <c r="AQ23" s="21" t="s">
        <v>52</v>
      </c>
      <c r="AR23" s="21" t="s">
        <v>13</v>
      </c>
      <c r="AS23" s="21" t="s">
        <v>13</v>
      </c>
      <c r="AT23" s="21" t="s">
        <v>50</v>
      </c>
      <c r="AU23" s="21" t="s">
        <v>13</v>
      </c>
      <c r="AV23" s="21" t="s">
        <v>68</v>
      </c>
      <c r="AW23" s="21" t="s">
        <v>59</v>
      </c>
      <c r="AX23" s="21" t="s">
        <v>81</v>
      </c>
      <c r="AY23" s="21" t="s">
        <v>59</v>
      </c>
      <c r="AZ23" s="21" t="s">
        <v>68</v>
      </c>
      <c r="BA23" s="21" t="s">
        <v>59</v>
      </c>
      <c r="BB23" s="21" t="s">
        <v>13</v>
      </c>
      <c r="BC23" s="21" t="s">
        <v>13</v>
      </c>
      <c r="BD23" s="23" t="s">
        <v>13</v>
      </c>
      <c r="BE23" s="5" t="s">
        <v>19</v>
      </c>
      <c r="BF23" s="15">
        <f>COUNTIF($B$2:$BD$38,"J.W. de Jong")</f>
        <v>8</v>
      </c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x14ac:dyDescent="0.15">
      <c r="A24" s="20">
        <f t="shared" si="0"/>
        <v>23</v>
      </c>
      <c r="B24" s="12"/>
      <c r="C24" s="6"/>
      <c r="D24" s="13" t="s">
        <v>4</v>
      </c>
      <c r="E24" s="6"/>
      <c r="F24" s="6"/>
      <c r="G24" s="6" t="s">
        <v>37</v>
      </c>
      <c r="H24" s="6"/>
      <c r="I24" s="6"/>
      <c r="J24" s="6"/>
      <c r="K24" s="6"/>
      <c r="L24" s="6" t="s">
        <v>0</v>
      </c>
      <c r="M24" s="6" t="s">
        <v>0</v>
      </c>
      <c r="N24" s="6" t="s">
        <v>24</v>
      </c>
      <c r="O24" s="6" t="s">
        <v>24</v>
      </c>
      <c r="P24" s="6" t="s">
        <v>25</v>
      </c>
      <c r="Q24" s="6" t="s">
        <v>26</v>
      </c>
      <c r="R24" s="6" t="s">
        <v>1</v>
      </c>
      <c r="S24" s="6" t="s">
        <v>1</v>
      </c>
      <c r="T24" s="6" t="s">
        <v>1</v>
      </c>
      <c r="U24" s="6" t="s">
        <v>0</v>
      </c>
      <c r="V24" s="6" t="s">
        <v>119</v>
      </c>
      <c r="W24" s="6" t="s">
        <v>0</v>
      </c>
      <c r="X24" s="6" t="s">
        <v>0</v>
      </c>
      <c r="Y24" s="6" t="s">
        <v>8</v>
      </c>
      <c r="Z24" s="6" t="s">
        <v>12</v>
      </c>
      <c r="AA24" s="6" t="s">
        <v>12</v>
      </c>
      <c r="AB24" s="6" t="s">
        <v>1</v>
      </c>
      <c r="AC24" s="6" t="s">
        <v>14</v>
      </c>
      <c r="AD24" s="6" t="s">
        <v>13</v>
      </c>
      <c r="AE24" s="6" t="s">
        <v>1</v>
      </c>
      <c r="AF24" s="6" t="s">
        <v>1</v>
      </c>
      <c r="AG24" s="6" t="s">
        <v>14</v>
      </c>
      <c r="AH24" s="6" t="s">
        <v>13</v>
      </c>
      <c r="AI24" s="6" t="s">
        <v>13</v>
      </c>
      <c r="AJ24" s="12" t="s">
        <v>14</v>
      </c>
      <c r="AK24" s="12" t="s">
        <v>13</v>
      </c>
      <c r="AL24" s="12" t="s">
        <v>14</v>
      </c>
      <c r="AM24" s="12" t="s">
        <v>13</v>
      </c>
      <c r="AN24" s="12" t="s">
        <v>13</v>
      </c>
      <c r="AO24" s="21" t="s">
        <v>14</v>
      </c>
      <c r="AP24" s="21" t="s">
        <v>52</v>
      </c>
      <c r="AQ24" s="21" t="s">
        <v>52</v>
      </c>
      <c r="AR24" s="21" t="s">
        <v>13</v>
      </c>
      <c r="AS24" s="21" t="s">
        <v>13</v>
      </c>
      <c r="AT24" s="21" t="s">
        <v>50</v>
      </c>
      <c r="AU24" s="21" t="s">
        <v>13</v>
      </c>
      <c r="AV24" s="21" t="s">
        <v>68</v>
      </c>
      <c r="AW24" s="21" t="s">
        <v>59</v>
      </c>
      <c r="AX24" s="21" t="s">
        <v>59</v>
      </c>
      <c r="AY24" s="21" t="s">
        <v>59</v>
      </c>
      <c r="AZ24" s="21" t="s">
        <v>59</v>
      </c>
      <c r="BA24" s="21" t="s">
        <v>59</v>
      </c>
      <c r="BB24" s="21" t="s">
        <v>13</v>
      </c>
      <c r="BC24" s="21" t="s">
        <v>13</v>
      </c>
      <c r="BD24" s="23" t="s">
        <v>13</v>
      </c>
      <c r="BE24" s="5" t="s">
        <v>29</v>
      </c>
      <c r="BF24" s="15">
        <f>COUNTIF($B$2:$BD$38,"S. van den Oord") + COUNTIF($B$2:$BD$38, "S. van den Oord (j)")</f>
        <v>7</v>
      </c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</row>
    <row r="25" spans="1:106" x14ac:dyDescent="0.15">
      <c r="A25" s="20">
        <f t="shared" si="0"/>
        <v>24</v>
      </c>
      <c r="B25" s="18"/>
      <c r="C25" s="6"/>
      <c r="D25" s="13" t="s">
        <v>4</v>
      </c>
      <c r="E25" s="6"/>
      <c r="F25" s="6"/>
      <c r="G25" s="6" t="s">
        <v>37</v>
      </c>
      <c r="H25" s="6"/>
      <c r="I25" s="6"/>
      <c r="J25" s="6"/>
      <c r="K25" s="6"/>
      <c r="L25" s="6" t="s">
        <v>0</v>
      </c>
      <c r="M25" s="6" t="s">
        <v>0</v>
      </c>
      <c r="N25" s="6" t="s">
        <v>24</v>
      </c>
      <c r="O25" s="6" t="s">
        <v>4</v>
      </c>
      <c r="P25" s="6" t="s">
        <v>25</v>
      </c>
      <c r="Q25" s="6" t="s">
        <v>26</v>
      </c>
      <c r="R25" s="6" t="s">
        <v>1</v>
      </c>
      <c r="S25" s="6" t="s">
        <v>1</v>
      </c>
      <c r="T25" s="6" t="s">
        <v>1</v>
      </c>
      <c r="U25" s="6" t="s">
        <v>0</v>
      </c>
      <c r="V25" s="6" t="s">
        <v>119</v>
      </c>
      <c r="W25" s="6" t="s">
        <v>0</v>
      </c>
      <c r="X25" s="6" t="s">
        <v>0</v>
      </c>
      <c r="Y25" s="6" t="s">
        <v>5</v>
      </c>
      <c r="Z25" s="6" t="s">
        <v>12</v>
      </c>
      <c r="AA25" s="6" t="s">
        <v>12</v>
      </c>
      <c r="AB25" s="6" t="s">
        <v>1</v>
      </c>
      <c r="AC25" s="6" t="s">
        <v>14</v>
      </c>
      <c r="AD25" s="6" t="s">
        <v>13</v>
      </c>
      <c r="AE25" s="6" t="s">
        <v>1</v>
      </c>
      <c r="AF25" s="6" t="s">
        <v>1</v>
      </c>
      <c r="AG25" s="6" t="s">
        <v>14</v>
      </c>
      <c r="AH25" s="6" t="s">
        <v>1</v>
      </c>
      <c r="AI25" s="6" t="s">
        <v>13</v>
      </c>
      <c r="AJ25" s="12" t="s">
        <v>14</v>
      </c>
      <c r="AK25" s="12" t="s">
        <v>14</v>
      </c>
      <c r="AL25" s="12" t="s">
        <v>14</v>
      </c>
      <c r="AM25" s="12" t="s">
        <v>13</v>
      </c>
      <c r="AN25" s="12" t="s">
        <v>13</v>
      </c>
      <c r="AO25" s="21" t="s">
        <v>14</v>
      </c>
      <c r="AP25" s="21" t="s">
        <v>52</v>
      </c>
      <c r="AQ25" s="21" t="s">
        <v>52</v>
      </c>
      <c r="AR25" s="21" t="s">
        <v>13</v>
      </c>
      <c r="AS25" s="21" t="s">
        <v>13</v>
      </c>
      <c r="AT25" s="21" t="s">
        <v>50</v>
      </c>
      <c r="AU25" s="21" t="s">
        <v>13</v>
      </c>
      <c r="AV25" s="21" t="s">
        <v>68</v>
      </c>
      <c r="AW25" s="21" t="s">
        <v>59</v>
      </c>
      <c r="AX25" s="21" t="s">
        <v>80</v>
      </c>
      <c r="AY25" s="21" t="s">
        <v>59</v>
      </c>
      <c r="AZ25" s="21" t="s">
        <v>59</v>
      </c>
      <c r="BA25" s="21" t="s">
        <v>59</v>
      </c>
      <c r="BB25" s="21" t="s">
        <v>13</v>
      </c>
      <c r="BC25" s="21" t="s">
        <v>13</v>
      </c>
      <c r="BD25" s="23" t="s">
        <v>13</v>
      </c>
      <c r="BE25" s="5" t="s">
        <v>41</v>
      </c>
      <c r="BF25" s="15">
        <f>COUNTIF($B$2:$BD$38,"A.M. Brink")</f>
        <v>6</v>
      </c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</row>
    <row r="26" spans="1:106" x14ac:dyDescent="0.15">
      <c r="A26" s="20">
        <f t="shared" si="0"/>
        <v>25</v>
      </c>
      <c r="B26" s="12"/>
      <c r="C26" s="6"/>
      <c r="D26" s="13" t="s">
        <v>4</v>
      </c>
      <c r="E26" s="6"/>
      <c r="F26" s="6"/>
      <c r="G26" s="6" t="s">
        <v>37</v>
      </c>
      <c r="H26" s="6"/>
      <c r="I26" s="6"/>
      <c r="J26" s="6"/>
      <c r="K26" s="6"/>
      <c r="L26" s="6" t="s">
        <v>0</v>
      </c>
      <c r="M26" s="6" t="s">
        <v>0</v>
      </c>
      <c r="N26" s="6" t="s">
        <v>24</v>
      </c>
      <c r="O26" s="6" t="s">
        <v>24</v>
      </c>
      <c r="P26" s="6" t="s">
        <v>25</v>
      </c>
      <c r="Q26" s="6" t="s">
        <v>26</v>
      </c>
      <c r="R26" s="6" t="s">
        <v>10</v>
      </c>
      <c r="S26" s="6" t="s">
        <v>1</v>
      </c>
      <c r="T26" s="6" t="s">
        <v>1</v>
      </c>
      <c r="U26" s="6" t="s">
        <v>0</v>
      </c>
      <c r="V26" s="6" t="s">
        <v>119</v>
      </c>
      <c r="W26" s="6" t="s">
        <v>0</v>
      </c>
      <c r="X26" s="6" t="s">
        <v>8</v>
      </c>
      <c r="Y26" s="6" t="s">
        <v>5</v>
      </c>
      <c r="Z26" s="6" t="s">
        <v>12</v>
      </c>
      <c r="AA26" s="6" t="s">
        <v>12</v>
      </c>
      <c r="AB26" s="6" t="s">
        <v>1</v>
      </c>
      <c r="AC26" s="6" t="s">
        <v>14</v>
      </c>
      <c r="AD26" s="6" t="s">
        <v>13</v>
      </c>
      <c r="AE26" s="6" t="s">
        <v>1</v>
      </c>
      <c r="AF26" s="6" t="s">
        <v>1</v>
      </c>
      <c r="AG26" s="6" t="s">
        <v>14</v>
      </c>
      <c r="AH26" s="6" t="s">
        <v>1</v>
      </c>
      <c r="AI26" s="6" t="s">
        <v>13</v>
      </c>
      <c r="AJ26" s="12" t="s">
        <v>14</v>
      </c>
      <c r="AK26" s="12" t="s">
        <v>14</v>
      </c>
      <c r="AL26" s="12" t="s">
        <v>14</v>
      </c>
      <c r="AM26" s="12" t="s">
        <v>13</v>
      </c>
      <c r="AN26" s="12" t="s">
        <v>13</v>
      </c>
      <c r="AO26" s="21" t="s">
        <v>14</v>
      </c>
      <c r="AP26" s="21" t="s">
        <v>52</v>
      </c>
      <c r="AQ26" s="21" t="s">
        <v>52</v>
      </c>
      <c r="AR26" s="21" t="s">
        <v>13</v>
      </c>
      <c r="AS26" s="21" t="s">
        <v>13</v>
      </c>
      <c r="AT26" s="21" t="s">
        <v>50</v>
      </c>
      <c r="AU26" s="21" t="s">
        <v>13</v>
      </c>
      <c r="AV26" s="21" t="s">
        <v>68</v>
      </c>
      <c r="AW26" s="21" t="s">
        <v>59</v>
      </c>
      <c r="AX26" s="21" t="s">
        <v>80</v>
      </c>
      <c r="AY26" s="21" t="s">
        <v>64</v>
      </c>
      <c r="AZ26" s="21" t="s">
        <v>59</v>
      </c>
      <c r="BA26" s="21" t="s">
        <v>59</v>
      </c>
      <c r="BB26" s="21" t="s">
        <v>13</v>
      </c>
      <c r="BC26" s="21" t="s">
        <v>13</v>
      </c>
      <c r="BD26" s="23" t="s">
        <v>13</v>
      </c>
      <c r="BE26" s="5" t="s">
        <v>39</v>
      </c>
      <c r="BF26" s="15">
        <f>COUNTIF($B$2:$BD$38,"H. Kremer")</f>
        <v>5</v>
      </c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</row>
    <row r="27" spans="1:106" x14ac:dyDescent="0.15">
      <c r="A27" s="20">
        <f t="shared" si="0"/>
        <v>26</v>
      </c>
      <c r="B27" s="12"/>
      <c r="C27" s="6"/>
      <c r="D27" s="13" t="s">
        <v>4</v>
      </c>
      <c r="E27" s="6"/>
      <c r="F27" s="6"/>
      <c r="G27" s="6" t="s">
        <v>37</v>
      </c>
      <c r="H27" s="6"/>
      <c r="I27" s="6"/>
      <c r="J27" s="6"/>
      <c r="K27" s="6"/>
      <c r="L27" s="6" t="s">
        <v>0</v>
      </c>
      <c r="M27" s="6" t="s">
        <v>0</v>
      </c>
      <c r="N27" s="6" t="s">
        <v>24</v>
      </c>
      <c r="O27" s="6" t="s">
        <v>24</v>
      </c>
      <c r="P27" s="13" t="s">
        <v>25</v>
      </c>
      <c r="Q27" s="6" t="s">
        <v>26</v>
      </c>
      <c r="R27" s="6" t="s">
        <v>10</v>
      </c>
      <c r="S27" s="6" t="s">
        <v>1</v>
      </c>
      <c r="T27" s="6" t="s">
        <v>1</v>
      </c>
      <c r="U27" s="6" t="s">
        <v>0</v>
      </c>
      <c r="V27" s="6" t="s">
        <v>119</v>
      </c>
      <c r="W27" s="6" t="s">
        <v>0</v>
      </c>
      <c r="X27" s="6" t="s">
        <v>8</v>
      </c>
      <c r="Y27" s="6" t="s">
        <v>5</v>
      </c>
      <c r="Z27" s="6" t="s">
        <v>12</v>
      </c>
      <c r="AA27" s="6" t="s">
        <v>12</v>
      </c>
      <c r="AB27" s="6" t="s">
        <v>1</v>
      </c>
      <c r="AC27" s="6" t="s">
        <v>14</v>
      </c>
      <c r="AD27" s="6" t="s">
        <v>13</v>
      </c>
      <c r="AE27" s="6" t="s">
        <v>1</v>
      </c>
      <c r="AF27" s="6" t="s">
        <v>1</v>
      </c>
      <c r="AG27" s="6" t="s">
        <v>14</v>
      </c>
      <c r="AH27" s="6" t="s">
        <v>1</v>
      </c>
      <c r="AI27" s="6" t="s">
        <v>13</v>
      </c>
      <c r="AJ27" s="12" t="s">
        <v>14</v>
      </c>
      <c r="AK27" s="12" t="s">
        <v>14</v>
      </c>
      <c r="AL27" s="12" t="s">
        <v>14</v>
      </c>
      <c r="AM27" s="12" t="s">
        <v>13</v>
      </c>
      <c r="AN27" s="12" t="s">
        <v>13</v>
      </c>
      <c r="AO27" s="21" t="s">
        <v>14</v>
      </c>
      <c r="AP27" s="21" t="s">
        <v>52</v>
      </c>
      <c r="AQ27" s="21" t="s">
        <v>52</v>
      </c>
      <c r="AR27" s="21" t="s">
        <v>13</v>
      </c>
      <c r="AS27" s="21" t="s">
        <v>13</v>
      </c>
      <c r="AT27" s="21" t="s">
        <v>50</v>
      </c>
      <c r="AU27" s="21" t="s">
        <v>13</v>
      </c>
      <c r="AV27" s="21" t="s">
        <v>68</v>
      </c>
      <c r="AW27" s="21" t="s">
        <v>59</v>
      </c>
      <c r="AX27" s="21" t="s">
        <v>80</v>
      </c>
      <c r="AY27" s="21" t="s">
        <v>54</v>
      </c>
      <c r="AZ27" s="21" t="s">
        <v>59</v>
      </c>
      <c r="BA27" s="21" t="s">
        <v>59</v>
      </c>
      <c r="BB27" s="21" t="s">
        <v>13</v>
      </c>
      <c r="BC27" s="21" t="s">
        <v>13</v>
      </c>
      <c r="BD27" s="23" t="s">
        <v>13</v>
      </c>
      <c r="BE27" s="5" t="s">
        <v>23</v>
      </c>
      <c r="BF27" s="15">
        <f>COUNTIF($B$2:$BD$38,"J.P. van den Dool") + COUNTIF($B$2:$BD$38,"J. Post / A.C. Boot / J.P. van den Dool")</f>
        <v>4</v>
      </c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</row>
    <row r="28" spans="1:106" x14ac:dyDescent="0.15">
      <c r="A28" s="20">
        <f t="shared" si="0"/>
        <v>27</v>
      </c>
      <c r="B28" s="12"/>
      <c r="C28" s="6"/>
      <c r="D28" s="13" t="s">
        <v>4</v>
      </c>
      <c r="E28" s="6"/>
      <c r="F28" s="6"/>
      <c r="G28" s="6" t="s">
        <v>37</v>
      </c>
      <c r="H28" s="6"/>
      <c r="I28" s="6"/>
      <c r="J28" s="6"/>
      <c r="K28" s="6"/>
      <c r="L28" s="6" t="s">
        <v>0</v>
      </c>
      <c r="M28" s="6" t="s">
        <v>0</v>
      </c>
      <c r="N28" s="6" t="s">
        <v>24</v>
      </c>
      <c r="O28" s="6" t="s">
        <v>24</v>
      </c>
      <c r="P28" s="5" t="s">
        <v>25</v>
      </c>
      <c r="Q28" s="6" t="s">
        <v>7</v>
      </c>
      <c r="R28" s="6" t="s">
        <v>10</v>
      </c>
      <c r="S28" s="6" t="s">
        <v>1</v>
      </c>
      <c r="T28" s="6" t="s">
        <v>1</v>
      </c>
      <c r="U28" s="6" t="s">
        <v>0</v>
      </c>
      <c r="V28" s="6" t="s">
        <v>119</v>
      </c>
      <c r="W28" s="6" t="s">
        <v>0</v>
      </c>
      <c r="X28" s="6" t="s">
        <v>8</v>
      </c>
      <c r="Y28" s="6" t="s">
        <v>5</v>
      </c>
      <c r="Z28" s="6" t="s">
        <v>12</v>
      </c>
      <c r="AA28" s="6" t="s">
        <v>12</v>
      </c>
      <c r="AB28" s="6" t="s">
        <v>1</v>
      </c>
      <c r="AC28" s="6" t="s">
        <v>14</v>
      </c>
      <c r="AD28" s="6" t="s">
        <v>13</v>
      </c>
      <c r="AE28" s="6" t="s">
        <v>1</v>
      </c>
      <c r="AF28" s="6" t="s">
        <v>1</v>
      </c>
      <c r="AG28" s="6" t="s">
        <v>14</v>
      </c>
      <c r="AH28" s="6" t="s">
        <v>1</v>
      </c>
      <c r="AI28" s="6" t="s">
        <v>13</v>
      </c>
      <c r="AJ28" s="12" t="s">
        <v>14</v>
      </c>
      <c r="AK28" s="12" t="s">
        <v>14</v>
      </c>
      <c r="AL28" s="12" t="s">
        <v>14</v>
      </c>
      <c r="AM28" s="12" t="s">
        <v>14</v>
      </c>
      <c r="AN28" s="12" t="s">
        <v>13</v>
      </c>
      <c r="AO28" s="21" t="s">
        <v>14</v>
      </c>
      <c r="AP28" s="21" t="s">
        <v>52</v>
      </c>
      <c r="AQ28" s="21" t="s">
        <v>52</v>
      </c>
      <c r="AR28" s="21" t="s">
        <v>13</v>
      </c>
      <c r="AS28" s="21" t="s">
        <v>13</v>
      </c>
      <c r="AT28" s="21" t="s">
        <v>50</v>
      </c>
      <c r="AU28" s="21" t="s">
        <v>13</v>
      </c>
      <c r="AV28" s="21" t="s">
        <v>68</v>
      </c>
      <c r="AW28" s="21" t="s">
        <v>59</v>
      </c>
      <c r="AX28" s="21" t="s">
        <v>80</v>
      </c>
      <c r="AY28" s="21" t="s">
        <v>59</v>
      </c>
      <c r="AZ28" s="21" t="s">
        <v>48</v>
      </c>
      <c r="BA28" s="21" t="s">
        <v>59</v>
      </c>
      <c r="BB28" s="21" t="s">
        <v>13</v>
      </c>
      <c r="BC28" s="21" t="s">
        <v>13</v>
      </c>
      <c r="BD28" s="23" t="s">
        <v>13</v>
      </c>
      <c r="BE28" s="5" t="s">
        <v>30</v>
      </c>
      <c r="BF28" s="15">
        <f>COUNTIF($B$2:$BD$38,"R. Alizadeh")</f>
        <v>3</v>
      </c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</row>
    <row r="29" spans="1:106" x14ac:dyDescent="0.15">
      <c r="A29" s="20">
        <f t="shared" si="0"/>
        <v>28</v>
      </c>
      <c r="B29" s="12"/>
      <c r="C29" s="6"/>
      <c r="D29" s="13" t="s">
        <v>4</v>
      </c>
      <c r="E29" s="6"/>
      <c r="F29" s="6"/>
      <c r="G29" s="6" t="s">
        <v>4</v>
      </c>
      <c r="H29" s="6"/>
      <c r="I29" s="6"/>
      <c r="J29" s="6"/>
      <c r="K29" s="6"/>
      <c r="L29" s="6" t="s">
        <v>0</v>
      </c>
      <c r="M29" s="6" t="s">
        <v>4</v>
      </c>
      <c r="N29" s="6" t="s">
        <v>24</v>
      </c>
      <c r="O29" s="6" t="s">
        <v>24</v>
      </c>
      <c r="P29" s="5" t="s">
        <v>25</v>
      </c>
      <c r="Q29" s="6" t="s">
        <v>26</v>
      </c>
      <c r="R29" s="6" t="s">
        <v>10</v>
      </c>
      <c r="S29" s="6" t="s">
        <v>1</v>
      </c>
      <c r="T29" s="6" t="s">
        <v>1</v>
      </c>
      <c r="U29" s="6" t="s">
        <v>0</v>
      </c>
      <c r="V29" s="6" t="s">
        <v>119</v>
      </c>
      <c r="W29" s="6" t="s">
        <v>0</v>
      </c>
      <c r="X29" s="6" t="s">
        <v>8</v>
      </c>
      <c r="Y29" s="6" t="s">
        <v>6</v>
      </c>
      <c r="Z29" s="6" t="s">
        <v>12</v>
      </c>
      <c r="AA29" s="6" t="s">
        <v>12</v>
      </c>
      <c r="AB29" s="6" t="s">
        <v>1</v>
      </c>
      <c r="AC29" s="6" t="s">
        <v>14</v>
      </c>
      <c r="AD29" s="6" t="s">
        <v>13</v>
      </c>
      <c r="AE29" s="6" t="s">
        <v>1</v>
      </c>
      <c r="AF29" s="6" t="s">
        <v>1</v>
      </c>
      <c r="AG29" s="6" t="s">
        <v>14</v>
      </c>
      <c r="AH29" s="6" t="s">
        <v>1</v>
      </c>
      <c r="AI29" s="6" t="s">
        <v>13</v>
      </c>
      <c r="AJ29" s="12" t="s">
        <v>14</v>
      </c>
      <c r="AK29" s="12" t="s">
        <v>14</v>
      </c>
      <c r="AL29" s="12" t="s">
        <v>14</v>
      </c>
      <c r="AM29" s="12" t="s">
        <v>13</v>
      </c>
      <c r="AN29" s="12" t="s">
        <v>13</v>
      </c>
      <c r="AO29" s="21" t="s">
        <v>14</v>
      </c>
      <c r="AP29" s="21" t="s">
        <v>13</v>
      </c>
      <c r="AQ29" s="21" t="s">
        <v>52</v>
      </c>
      <c r="AR29" s="21" t="s">
        <v>13</v>
      </c>
      <c r="AS29" s="21" t="s">
        <v>13</v>
      </c>
      <c r="AT29" s="21" t="s">
        <v>50</v>
      </c>
      <c r="AU29" s="21" t="s">
        <v>13</v>
      </c>
      <c r="AV29" s="21" t="s">
        <v>68</v>
      </c>
      <c r="AW29" s="21" t="s">
        <v>59</v>
      </c>
      <c r="AX29" s="21" t="s">
        <v>80</v>
      </c>
      <c r="AY29" s="21" t="s">
        <v>59</v>
      </c>
      <c r="AZ29" s="21" t="s">
        <v>48</v>
      </c>
      <c r="BA29" s="21" t="s">
        <v>59</v>
      </c>
      <c r="BB29" s="21" t="s">
        <v>13</v>
      </c>
      <c r="BC29" s="21" t="s">
        <v>13</v>
      </c>
      <c r="BD29" s="23" t="s">
        <v>13</v>
      </c>
      <c r="BE29" s="5" t="s">
        <v>101</v>
      </c>
      <c r="BF29" s="15">
        <f>COUNTIF($B$2:$BD$38,"A.J. van Houwelingen")</f>
        <v>3</v>
      </c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x14ac:dyDescent="0.15">
      <c r="A30" s="20">
        <f t="shared" si="0"/>
        <v>29</v>
      </c>
      <c r="B30" s="12"/>
      <c r="C30" s="6"/>
      <c r="D30" s="13" t="s">
        <v>4</v>
      </c>
      <c r="E30" s="6"/>
      <c r="F30" s="6"/>
      <c r="G30" s="6" t="s">
        <v>4</v>
      </c>
      <c r="H30" s="6"/>
      <c r="I30" s="6"/>
      <c r="J30" s="6"/>
      <c r="K30" s="6"/>
      <c r="L30" s="6" t="s">
        <v>0</v>
      </c>
      <c r="M30" s="6" t="s">
        <v>0</v>
      </c>
      <c r="N30" s="6" t="s">
        <v>24</v>
      </c>
      <c r="O30" s="6" t="s">
        <v>24</v>
      </c>
      <c r="P30" s="5" t="s">
        <v>25</v>
      </c>
      <c r="Q30" s="6" t="s">
        <v>26</v>
      </c>
      <c r="R30" s="6" t="s">
        <v>1</v>
      </c>
      <c r="S30" s="6" t="s">
        <v>1</v>
      </c>
      <c r="T30" s="6" t="s">
        <v>1</v>
      </c>
      <c r="U30" s="6" t="s">
        <v>0</v>
      </c>
      <c r="V30" s="6" t="s">
        <v>119</v>
      </c>
      <c r="W30" s="6" t="s">
        <v>0</v>
      </c>
      <c r="X30" s="6" t="s">
        <v>8</v>
      </c>
      <c r="Y30" s="6" t="s">
        <v>5</v>
      </c>
      <c r="Z30" s="6" t="s">
        <v>12</v>
      </c>
      <c r="AA30" s="5" t="s">
        <v>12</v>
      </c>
      <c r="AB30" s="6" t="s">
        <v>1</v>
      </c>
      <c r="AC30" s="6" t="s">
        <v>14</v>
      </c>
      <c r="AD30" s="6" t="s">
        <v>13</v>
      </c>
      <c r="AE30" s="6" t="s">
        <v>1</v>
      </c>
      <c r="AF30" s="6" t="s">
        <v>1</v>
      </c>
      <c r="AG30" s="5" t="s">
        <v>14</v>
      </c>
      <c r="AH30" s="6" t="s">
        <v>1</v>
      </c>
      <c r="AI30" s="6" t="s">
        <v>13</v>
      </c>
      <c r="AJ30" s="12" t="s">
        <v>14</v>
      </c>
      <c r="AK30" s="12" t="s">
        <v>14</v>
      </c>
      <c r="AL30" s="12" t="s">
        <v>14</v>
      </c>
      <c r="AM30" s="12" t="s">
        <v>13</v>
      </c>
      <c r="AN30" s="16" t="s">
        <v>13</v>
      </c>
      <c r="AO30" s="21" t="s">
        <v>14</v>
      </c>
      <c r="AP30" s="21" t="s">
        <v>52</v>
      </c>
      <c r="AQ30" s="21" t="s">
        <v>52</v>
      </c>
      <c r="AR30" s="21" t="s">
        <v>13</v>
      </c>
      <c r="AS30" s="21" t="s">
        <v>13</v>
      </c>
      <c r="AT30" s="21" t="s">
        <v>50</v>
      </c>
      <c r="AU30" s="21" t="s">
        <v>13</v>
      </c>
      <c r="AV30" s="21" t="s">
        <v>68</v>
      </c>
      <c r="AW30" s="21" t="s">
        <v>59</v>
      </c>
      <c r="AX30" s="21" t="s">
        <v>80</v>
      </c>
      <c r="AY30" s="21" t="s">
        <v>59</v>
      </c>
      <c r="AZ30" s="21" t="s">
        <v>48</v>
      </c>
      <c r="BA30" s="21" t="s">
        <v>59</v>
      </c>
      <c r="BB30" s="21" t="s">
        <v>13</v>
      </c>
      <c r="BC30" s="21" t="s">
        <v>13</v>
      </c>
      <c r="BD30" s="23" t="s">
        <v>13</v>
      </c>
      <c r="BE30" s="5" t="s">
        <v>43</v>
      </c>
      <c r="BF30" s="15">
        <f>COUNTIF($B$2:$BD$38,"W. Rietveld")</f>
        <v>3</v>
      </c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</row>
    <row r="31" spans="1:106" x14ac:dyDescent="0.15">
      <c r="A31" s="20">
        <f t="shared" si="0"/>
        <v>30</v>
      </c>
      <c r="B31" s="17" t="s">
        <v>35</v>
      </c>
      <c r="C31" s="6"/>
      <c r="D31" s="13" t="s">
        <v>4</v>
      </c>
      <c r="E31" s="6"/>
      <c r="F31" s="6"/>
      <c r="G31" s="6" t="s">
        <v>4</v>
      </c>
      <c r="H31" s="6"/>
      <c r="I31" s="6"/>
      <c r="J31" s="6"/>
      <c r="K31" s="6"/>
      <c r="L31" s="6" t="s">
        <v>0</v>
      </c>
      <c r="M31" s="6" t="s">
        <v>4</v>
      </c>
      <c r="N31" s="6" t="s">
        <v>24</v>
      </c>
      <c r="O31" s="6" t="s">
        <v>24</v>
      </c>
      <c r="P31" s="5" t="s">
        <v>25</v>
      </c>
      <c r="Q31" s="5" t="s">
        <v>26</v>
      </c>
      <c r="R31" s="6" t="s">
        <v>1</v>
      </c>
      <c r="S31" s="5" t="s">
        <v>1</v>
      </c>
      <c r="T31" s="6" t="s">
        <v>1</v>
      </c>
      <c r="U31" s="6" t="s">
        <v>0</v>
      </c>
      <c r="V31" s="6" t="s">
        <v>119</v>
      </c>
      <c r="W31" s="6" t="s">
        <v>0</v>
      </c>
      <c r="X31" s="6" t="s">
        <v>0</v>
      </c>
      <c r="Y31" s="6" t="s">
        <v>5</v>
      </c>
      <c r="Z31" s="6" t="s">
        <v>12</v>
      </c>
      <c r="AA31" s="5" t="s">
        <v>12</v>
      </c>
      <c r="AB31" s="6" t="s">
        <v>1</v>
      </c>
      <c r="AC31" s="6" t="s">
        <v>14</v>
      </c>
      <c r="AD31" s="6" t="s">
        <v>13</v>
      </c>
      <c r="AE31" s="6" t="s">
        <v>1</v>
      </c>
      <c r="AF31" s="5" t="s">
        <v>1</v>
      </c>
      <c r="AG31" s="5" t="s">
        <v>14</v>
      </c>
      <c r="AH31" s="5" t="s">
        <v>1</v>
      </c>
      <c r="AI31" s="6" t="s">
        <v>14</v>
      </c>
      <c r="AJ31" s="12" t="s">
        <v>14</v>
      </c>
      <c r="AK31" s="12" t="s">
        <v>14</v>
      </c>
      <c r="AL31" s="12" t="s">
        <v>14</v>
      </c>
      <c r="AM31" s="12" t="s">
        <v>13</v>
      </c>
      <c r="AN31" s="16" t="s">
        <v>13</v>
      </c>
      <c r="AO31" s="21" t="s">
        <v>14</v>
      </c>
      <c r="AP31" s="21" t="s">
        <v>13</v>
      </c>
      <c r="AQ31" s="21" t="s">
        <v>52</v>
      </c>
      <c r="AR31" s="21" t="s">
        <v>13</v>
      </c>
      <c r="AS31" s="24" t="s">
        <v>13</v>
      </c>
      <c r="AT31" s="21" t="s">
        <v>50</v>
      </c>
      <c r="AU31" s="21" t="s">
        <v>13</v>
      </c>
      <c r="AV31" s="21" t="s">
        <v>68</v>
      </c>
      <c r="AW31" s="21" t="s">
        <v>59</v>
      </c>
      <c r="AX31" s="24" t="s">
        <v>60</v>
      </c>
      <c r="AY31" s="21" t="s">
        <v>59</v>
      </c>
      <c r="AZ31" s="21" t="s">
        <v>48</v>
      </c>
      <c r="BA31" s="21" t="s">
        <v>59</v>
      </c>
      <c r="BB31" s="21" t="s">
        <v>13</v>
      </c>
      <c r="BC31" s="21" t="s">
        <v>13</v>
      </c>
      <c r="BD31" s="23" t="s">
        <v>13</v>
      </c>
      <c r="BE31" s="5" t="s">
        <v>27</v>
      </c>
      <c r="BF31" s="15">
        <f>COUNTIF($B$2:$BD$38,"P. Bruyn")</f>
        <v>1</v>
      </c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</row>
    <row r="32" spans="1:106" x14ac:dyDescent="0.15">
      <c r="A32" s="20">
        <f t="shared" si="0"/>
        <v>31</v>
      </c>
      <c r="B32" s="16" t="s">
        <v>4</v>
      </c>
      <c r="C32" s="6"/>
      <c r="D32" s="13" t="s">
        <v>4</v>
      </c>
      <c r="E32" s="6"/>
      <c r="F32" s="6"/>
      <c r="G32" s="6" t="s">
        <v>4</v>
      </c>
      <c r="H32" s="6"/>
      <c r="I32" s="6"/>
      <c r="J32" s="6"/>
      <c r="K32" s="6"/>
      <c r="L32" s="5" t="s">
        <v>0</v>
      </c>
      <c r="M32" s="6" t="s">
        <v>0</v>
      </c>
      <c r="N32" s="6" t="s">
        <v>24</v>
      </c>
      <c r="O32" s="6" t="s">
        <v>24</v>
      </c>
      <c r="P32" s="6"/>
      <c r="Q32" s="6"/>
      <c r="R32" s="6" t="s">
        <v>1</v>
      </c>
      <c r="S32" s="5" t="s">
        <v>1</v>
      </c>
      <c r="T32" s="6" t="s">
        <v>1</v>
      </c>
      <c r="U32" s="6" t="s">
        <v>0</v>
      </c>
      <c r="V32" s="6" t="s">
        <v>119</v>
      </c>
      <c r="W32" s="13" t="s">
        <v>0</v>
      </c>
      <c r="X32" s="6" t="s">
        <v>0</v>
      </c>
      <c r="Y32" s="6" t="s">
        <v>6</v>
      </c>
      <c r="Z32" s="6" t="s">
        <v>12</v>
      </c>
      <c r="AA32" s="5" t="s">
        <v>12</v>
      </c>
      <c r="AB32" s="5" t="s">
        <v>1</v>
      </c>
      <c r="AC32" s="6" t="s">
        <v>14</v>
      </c>
      <c r="AD32" s="5" t="s">
        <v>13</v>
      </c>
      <c r="AE32" s="6" t="s">
        <v>1</v>
      </c>
      <c r="AF32" s="5" t="s">
        <v>1</v>
      </c>
      <c r="AG32" s="6"/>
      <c r="AH32" s="5" t="s">
        <v>1</v>
      </c>
      <c r="AI32" s="6" t="s">
        <v>14</v>
      </c>
      <c r="AJ32" s="12" t="s">
        <v>14</v>
      </c>
      <c r="AK32" s="12" t="s">
        <v>14</v>
      </c>
      <c r="AL32" s="16" t="s">
        <v>14</v>
      </c>
      <c r="AM32" s="17" t="s">
        <v>13</v>
      </c>
      <c r="AN32" s="16" t="s">
        <v>13</v>
      </c>
      <c r="AO32" s="21" t="s">
        <v>14</v>
      </c>
      <c r="AP32" s="21" t="s">
        <v>13</v>
      </c>
      <c r="AQ32" s="21" t="s">
        <v>52</v>
      </c>
      <c r="AR32" s="21" t="s">
        <v>13</v>
      </c>
      <c r="AS32" s="24" t="s">
        <v>13</v>
      </c>
      <c r="AT32" s="21" t="s">
        <v>50</v>
      </c>
      <c r="AU32" s="21" t="s">
        <v>59</v>
      </c>
      <c r="AV32" s="24" t="s">
        <v>69</v>
      </c>
      <c r="AW32" s="21" t="s">
        <v>59</v>
      </c>
      <c r="AX32" s="24" t="s">
        <v>60</v>
      </c>
      <c r="AY32" s="21" t="s">
        <v>59</v>
      </c>
      <c r="AZ32" s="24" t="s">
        <v>48</v>
      </c>
      <c r="BA32" s="21" t="s">
        <v>59</v>
      </c>
      <c r="BB32" s="21" t="s">
        <v>13</v>
      </c>
      <c r="BC32" s="24" t="s">
        <v>13</v>
      </c>
      <c r="BD32" s="23" t="s">
        <v>13</v>
      </c>
      <c r="BE32" s="5" t="s">
        <v>45</v>
      </c>
      <c r="BF32" s="15">
        <f>COUNTIF($B$2:$BD$38,"H. van den Oord")</f>
        <v>1</v>
      </c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</row>
    <row r="33" spans="1:106" x14ac:dyDescent="0.15">
      <c r="A33" s="20">
        <f t="shared" si="0"/>
        <v>32</v>
      </c>
      <c r="B33" s="12"/>
      <c r="C33" s="6"/>
      <c r="D33" s="13" t="s">
        <v>4</v>
      </c>
      <c r="E33" s="6"/>
      <c r="F33" s="6"/>
      <c r="G33" s="6" t="s">
        <v>37</v>
      </c>
      <c r="H33" s="6"/>
      <c r="I33" s="6"/>
      <c r="J33" s="6"/>
      <c r="K33" s="6"/>
      <c r="L33" s="5" t="s">
        <v>0</v>
      </c>
      <c r="M33" s="6" t="s">
        <v>4</v>
      </c>
      <c r="N33" s="5" t="s">
        <v>24</v>
      </c>
      <c r="O33" s="6" t="s">
        <v>24</v>
      </c>
      <c r="P33" s="6"/>
      <c r="Q33" s="6"/>
      <c r="R33" s="5" t="s">
        <v>1</v>
      </c>
      <c r="S33" s="5" t="s">
        <v>1</v>
      </c>
      <c r="T33" s="6" t="s">
        <v>1</v>
      </c>
      <c r="U33" s="5" t="s">
        <v>0</v>
      </c>
      <c r="V33" s="6" t="s">
        <v>119</v>
      </c>
      <c r="W33" s="5" t="s">
        <v>0</v>
      </c>
      <c r="X33" s="6" t="s">
        <v>0</v>
      </c>
      <c r="Y33" s="6" t="s">
        <v>6</v>
      </c>
      <c r="Z33" s="6" t="s">
        <v>12</v>
      </c>
      <c r="AA33" s="5" t="s">
        <v>12</v>
      </c>
      <c r="AB33" s="5" t="s">
        <v>1</v>
      </c>
      <c r="AC33" s="6" t="s">
        <v>14</v>
      </c>
      <c r="AD33" s="5" t="s">
        <v>13</v>
      </c>
      <c r="AE33" s="6" t="s">
        <v>1</v>
      </c>
      <c r="AF33" s="6"/>
      <c r="AG33" s="6"/>
      <c r="AH33" s="6"/>
      <c r="AI33" s="5" t="s">
        <v>14</v>
      </c>
      <c r="AJ33" s="16" t="s">
        <v>14</v>
      </c>
      <c r="AK33" s="12" t="s">
        <v>14</v>
      </c>
      <c r="AL33" s="16" t="s">
        <v>14</v>
      </c>
      <c r="AM33" s="16" t="s">
        <v>13</v>
      </c>
      <c r="AN33" s="16" t="s">
        <v>13</v>
      </c>
      <c r="AO33" s="21" t="s">
        <v>14</v>
      </c>
      <c r="AP33" s="23" t="s">
        <v>13</v>
      </c>
      <c r="AQ33" s="24" t="s">
        <v>52</v>
      </c>
      <c r="AR33" s="24" t="s">
        <v>13</v>
      </c>
      <c r="AS33" s="24"/>
      <c r="AT33" s="21" t="s">
        <v>50</v>
      </c>
      <c r="AU33" s="24" t="s">
        <v>60</v>
      </c>
      <c r="AV33" s="27" t="s">
        <v>14</v>
      </c>
      <c r="AW33" s="21" t="s">
        <v>59</v>
      </c>
      <c r="AX33" s="24" t="s">
        <v>60</v>
      </c>
      <c r="AY33" s="21" t="s">
        <v>59</v>
      </c>
      <c r="AZ33" s="21"/>
      <c r="BA33" s="21" t="s">
        <v>59</v>
      </c>
      <c r="BB33" s="24" t="s">
        <v>13</v>
      </c>
      <c r="BC33" s="24" t="s">
        <v>13</v>
      </c>
      <c r="BD33" s="24" t="s">
        <v>13</v>
      </c>
      <c r="BE33" s="5" t="s">
        <v>20</v>
      </c>
      <c r="BF33" s="15">
        <f>COUNTIF($B$2:$BD$38,"E. Csecsinovits")</f>
        <v>1</v>
      </c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</row>
    <row r="34" spans="1:106" x14ac:dyDescent="0.15">
      <c r="A34" s="20">
        <f t="shared" si="0"/>
        <v>33</v>
      </c>
      <c r="B34" s="12"/>
      <c r="C34" s="6"/>
      <c r="D34" s="13" t="s">
        <v>4</v>
      </c>
      <c r="E34" s="6"/>
      <c r="F34" s="6"/>
      <c r="G34" s="6" t="s">
        <v>37</v>
      </c>
      <c r="H34" s="6"/>
      <c r="I34" s="6"/>
      <c r="J34" s="6"/>
      <c r="K34" s="6"/>
      <c r="L34" s="6"/>
      <c r="M34" s="6" t="s">
        <v>4</v>
      </c>
      <c r="N34" s="5" t="s">
        <v>24</v>
      </c>
      <c r="O34" s="6" t="s">
        <v>24</v>
      </c>
      <c r="P34" s="6"/>
      <c r="Q34" s="6"/>
      <c r="R34" s="5" t="s">
        <v>1</v>
      </c>
      <c r="S34" s="5" t="s">
        <v>1</v>
      </c>
      <c r="T34" s="6" t="s">
        <v>1</v>
      </c>
      <c r="U34" s="5" t="s">
        <v>0</v>
      </c>
      <c r="V34" s="6" t="s">
        <v>119</v>
      </c>
      <c r="W34" s="5" t="s">
        <v>0</v>
      </c>
      <c r="X34" s="6" t="s">
        <v>5</v>
      </c>
      <c r="Y34" s="6" t="s">
        <v>5</v>
      </c>
      <c r="Z34" s="5" t="s">
        <v>12</v>
      </c>
      <c r="AA34" s="5" t="s">
        <v>12</v>
      </c>
      <c r="AB34" s="5" t="s">
        <v>1</v>
      </c>
      <c r="AC34" s="6" t="s">
        <v>14</v>
      </c>
      <c r="AD34" s="5" t="s">
        <v>13</v>
      </c>
      <c r="AE34" s="6" t="s">
        <v>1</v>
      </c>
      <c r="AF34" s="6"/>
      <c r="AG34" s="6"/>
      <c r="AH34" s="6"/>
      <c r="AI34" s="6"/>
      <c r="AJ34" s="16" t="s">
        <v>14</v>
      </c>
      <c r="AK34" s="12" t="s">
        <v>14</v>
      </c>
      <c r="AL34" s="16" t="s">
        <v>14</v>
      </c>
      <c r="AM34" s="16" t="s">
        <v>13</v>
      </c>
      <c r="AN34" s="16" t="s">
        <v>13</v>
      </c>
      <c r="AO34" s="21" t="s">
        <v>14</v>
      </c>
      <c r="AP34" s="23" t="s">
        <v>13</v>
      </c>
      <c r="AQ34" s="24" t="s">
        <v>52</v>
      </c>
      <c r="AR34" s="24" t="s">
        <v>13</v>
      </c>
      <c r="AS34" s="24"/>
      <c r="AT34" s="21" t="s">
        <v>50</v>
      </c>
      <c r="AU34" s="24" t="s">
        <v>60</v>
      </c>
      <c r="AV34" s="27" t="s">
        <v>14</v>
      </c>
      <c r="AW34" s="24" t="s">
        <v>60</v>
      </c>
      <c r="AX34" s="24"/>
      <c r="AY34" s="24" t="s">
        <v>59</v>
      </c>
      <c r="AZ34" s="24"/>
      <c r="BA34" s="21" t="s">
        <v>59</v>
      </c>
      <c r="BB34" s="24" t="s">
        <v>13</v>
      </c>
      <c r="BC34" s="24"/>
      <c r="BD34" s="24" t="s">
        <v>13</v>
      </c>
      <c r="BE34" s="5" t="s">
        <v>36</v>
      </c>
      <c r="BF34" s="15">
        <f>COUNTIF($B$2:$BD$38,"C. Schakel") + COUNTIF($B$2:$BD$38,"A.C. Boot / C. Schakel")</f>
        <v>1</v>
      </c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</row>
    <row r="35" spans="1:106" x14ac:dyDescent="0.15">
      <c r="A35" s="20">
        <f t="shared" si="0"/>
        <v>34</v>
      </c>
      <c r="B35" s="12"/>
      <c r="C35" s="6"/>
      <c r="D35" s="5" t="s">
        <v>4</v>
      </c>
      <c r="E35" s="6"/>
      <c r="F35" s="6"/>
      <c r="G35" s="6" t="s">
        <v>4</v>
      </c>
      <c r="H35" s="6"/>
      <c r="I35" s="6"/>
      <c r="J35" s="6"/>
      <c r="K35" s="6"/>
      <c r="L35" s="6"/>
      <c r="M35" s="6" t="s">
        <v>0</v>
      </c>
      <c r="N35" s="5" t="s">
        <v>24</v>
      </c>
      <c r="O35" s="6" t="s">
        <v>24</v>
      </c>
      <c r="P35" s="6"/>
      <c r="Q35" s="6"/>
      <c r="R35" s="6"/>
      <c r="S35" s="5" t="s">
        <v>1</v>
      </c>
      <c r="T35" s="5" t="s">
        <v>1</v>
      </c>
      <c r="U35" s="5" t="s">
        <v>0</v>
      </c>
      <c r="V35" s="5" t="s">
        <v>119</v>
      </c>
      <c r="W35" s="6"/>
      <c r="X35" s="5" t="s">
        <v>8</v>
      </c>
      <c r="Y35" s="6" t="s">
        <v>5</v>
      </c>
      <c r="Z35" s="5" t="s">
        <v>12</v>
      </c>
      <c r="AA35" s="5" t="s">
        <v>12</v>
      </c>
      <c r="AB35" s="5" t="s">
        <v>1</v>
      </c>
      <c r="AC35" s="5" t="s">
        <v>14</v>
      </c>
      <c r="AD35" s="5" t="s">
        <v>13</v>
      </c>
      <c r="AE35" s="6" t="s">
        <v>1</v>
      </c>
      <c r="AF35" s="6"/>
      <c r="AG35" s="6"/>
      <c r="AH35" s="6"/>
      <c r="AI35" s="6"/>
      <c r="AJ35" s="16" t="s">
        <v>14</v>
      </c>
      <c r="AK35" s="17" t="s">
        <v>13</v>
      </c>
      <c r="AL35" s="17"/>
      <c r="AM35" s="17"/>
      <c r="AN35" s="17"/>
      <c r="AO35" s="22" t="s">
        <v>13</v>
      </c>
      <c r="AP35" s="24" t="s">
        <v>13</v>
      </c>
      <c r="AQ35" s="24" t="s">
        <v>52</v>
      </c>
      <c r="AR35" s="24"/>
      <c r="AS35" s="24"/>
      <c r="AT35" s="24" t="s">
        <v>50</v>
      </c>
      <c r="AU35" s="24" t="s">
        <v>61</v>
      </c>
      <c r="AV35" s="27" t="s">
        <v>14</v>
      </c>
      <c r="AW35" s="24" t="s">
        <v>60</v>
      </c>
      <c r="AX35" s="24"/>
      <c r="AY35" s="24"/>
      <c r="AZ35" s="24"/>
      <c r="BA35" s="24" t="s">
        <v>48</v>
      </c>
      <c r="BB35" s="24"/>
      <c r="BC35" s="24"/>
      <c r="BD35" s="24"/>
      <c r="BE35" s="5" t="s">
        <v>33</v>
      </c>
      <c r="BF35" s="15">
        <f>COUNTIF($B$2:$BD$38,"C. Schakel") + COUNTIF($B$2:$BD$38,"B. Van Geldere")</f>
        <v>1</v>
      </c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</row>
    <row r="36" spans="1:106" x14ac:dyDescent="0.15">
      <c r="A36" s="20">
        <f t="shared" si="0"/>
        <v>35</v>
      </c>
      <c r="B36" s="12"/>
      <c r="C36" s="6"/>
      <c r="D36" s="5" t="s">
        <v>4</v>
      </c>
      <c r="E36" s="6"/>
      <c r="F36" s="6"/>
      <c r="G36" s="6" t="s">
        <v>4</v>
      </c>
      <c r="H36" s="6"/>
      <c r="I36" s="6"/>
      <c r="J36" s="6"/>
      <c r="K36" s="6"/>
      <c r="L36" s="6"/>
      <c r="M36" s="6" t="s">
        <v>4</v>
      </c>
      <c r="N36" s="5" t="s">
        <v>24</v>
      </c>
      <c r="O36" s="6" t="s">
        <v>24</v>
      </c>
      <c r="P36" s="6"/>
      <c r="Q36" s="6"/>
      <c r="R36" s="6"/>
      <c r="S36" s="6"/>
      <c r="T36" s="6"/>
      <c r="U36" s="5" t="s">
        <v>0</v>
      </c>
      <c r="V36" s="5" t="s">
        <v>119</v>
      </c>
      <c r="W36" s="6"/>
      <c r="X36" s="6"/>
      <c r="Y36" s="5" t="s">
        <v>5</v>
      </c>
      <c r="Z36" s="5" t="s">
        <v>12</v>
      </c>
      <c r="AA36" s="6"/>
      <c r="AB36" s="6"/>
      <c r="AC36" s="6"/>
      <c r="AD36" s="6"/>
      <c r="AE36" s="5" t="s">
        <v>1</v>
      </c>
      <c r="AF36" s="6"/>
      <c r="AG36" s="6"/>
      <c r="AH36" s="6"/>
      <c r="AI36" s="6"/>
      <c r="AJ36" s="16" t="s">
        <v>14</v>
      </c>
      <c r="AK36" s="17" t="s">
        <v>13</v>
      </c>
      <c r="AL36" s="17"/>
      <c r="AM36" s="17"/>
      <c r="AN36" s="17"/>
      <c r="AO36" s="22" t="s">
        <v>13</v>
      </c>
      <c r="AP36" s="22"/>
      <c r="AQ36" s="24" t="s">
        <v>52</v>
      </c>
      <c r="AR36" s="24"/>
      <c r="AS36" s="24"/>
      <c r="AT36" s="24" t="s">
        <v>50</v>
      </c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5" t="s">
        <v>125</v>
      </c>
      <c r="BF36" s="15">
        <f>COUNTIF($B$2:$BD$38,"C. Schakel") + COUNTIF($B$2:$BD$38,"H. Karelse")</f>
        <v>1</v>
      </c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</row>
    <row r="37" spans="1:106" x14ac:dyDescent="0.15">
      <c r="A37" s="20">
        <f t="shared" si="0"/>
        <v>36</v>
      </c>
      <c r="B37" s="12"/>
      <c r="C37" s="6"/>
      <c r="D37" s="5" t="s">
        <v>4</v>
      </c>
      <c r="E37" s="6"/>
      <c r="F37" s="6"/>
      <c r="G37" s="6" t="s">
        <v>4</v>
      </c>
      <c r="H37" s="6"/>
      <c r="I37" s="6"/>
      <c r="J37" s="6"/>
      <c r="K37" s="6"/>
      <c r="L37" s="6"/>
      <c r="M37" s="6" t="s">
        <v>4</v>
      </c>
      <c r="N37" s="6"/>
      <c r="O37" s="5" t="s">
        <v>24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2"/>
      <c r="AK37" s="16" t="s">
        <v>13</v>
      </c>
      <c r="AL37" s="16"/>
      <c r="AM37" s="16"/>
      <c r="AN37" s="16"/>
      <c r="AO37" s="16" t="s">
        <v>13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6"/>
      <c r="BF37" s="14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</row>
    <row r="38" spans="1:106" x14ac:dyDescent="0.15">
      <c r="A38" s="20">
        <f t="shared" si="0"/>
        <v>37</v>
      </c>
      <c r="B38" s="12"/>
      <c r="C38" s="6"/>
      <c r="D38" s="5" t="s">
        <v>4</v>
      </c>
      <c r="E38" s="6"/>
      <c r="F38" s="6"/>
      <c r="G38" s="5" t="s">
        <v>4</v>
      </c>
      <c r="H38" s="6"/>
      <c r="I38" s="6"/>
      <c r="J38" s="6"/>
      <c r="K38" s="6"/>
      <c r="L38" s="6"/>
      <c r="M38" s="5" t="s"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2"/>
      <c r="AK38" s="16" t="s">
        <v>13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6"/>
      <c r="BF38" s="14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ht="16" x14ac:dyDescent="0.2"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6"/>
      <c r="BF39" s="25">
        <f>SUM(BF3:BF38)</f>
        <v>1199</v>
      </c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x14ac:dyDescent="0.15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6"/>
      <c r="BF40" s="14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</row>
    <row r="41" spans="1:106" x14ac:dyDescent="0.15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6"/>
      <c r="BF41" s="14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</row>
    <row r="42" spans="1:106" x14ac:dyDescent="0.15"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6"/>
      <c r="BF42" s="14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</row>
    <row r="43" spans="1:106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6"/>
      <c r="BF43" s="14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</row>
    <row r="44" spans="1:106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6"/>
      <c r="BF44" s="14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</row>
    <row r="45" spans="1:106" x14ac:dyDescent="0.15"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6"/>
      <c r="BF45" s="14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</row>
    <row r="46" spans="1:106" x14ac:dyDescent="0.15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6"/>
      <c r="BF46" s="14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</row>
    <row r="47" spans="1:106" x14ac:dyDescent="0.15"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6"/>
      <c r="BF47" s="14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</row>
    <row r="48" spans="1:106" x14ac:dyDescent="0.15"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6"/>
      <c r="BF48" s="14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</row>
    <row r="49" spans="2:106" x14ac:dyDescent="0.15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6"/>
      <c r="BF49" s="14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</row>
    <row r="50" spans="2:106" x14ac:dyDescent="0.15"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6"/>
      <c r="BF50" s="14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</row>
    <row r="51" spans="2:106" x14ac:dyDescent="0.15"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6"/>
      <c r="BF51" s="14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2:106" x14ac:dyDescent="0.15"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6"/>
      <c r="BF52" s="14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2:106" x14ac:dyDescent="0.15"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6"/>
      <c r="BF53" s="14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2:106" x14ac:dyDescent="0.15"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6"/>
      <c r="BF54" s="14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</row>
    <row r="55" spans="2:106" x14ac:dyDescent="0.15"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6"/>
      <c r="BF55" s="14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</row>
    <row r="56" spans="2:106" x14ac:dyDescent="0.15"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6"/>
      <c r="BF56" s="14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</row>
    <row r="57" spans="2:106" x14ac:dyDescent="0.15"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6"/>
      <c r="BF57" s="14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</row>
    <row r="58" spans="2:106" x14ac:dyDescent="0.15"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6"/>
      <c r="BF58" s="14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</row>
    <row r="59" spans="2:106" x14ac:dyDescent="0.15"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6"/>
      <c r="BF59" s="14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</row>
    <row r="60" spans="2:106" x14ac:dyDescent="0.15"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6"/>
      <c r="BF60" s="14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</row>
    <row r="61" spans="2:106" x14ac:dyDescent="0.15"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6"/>
      <c r="BF61" s="14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</row>
    <row r="62" spans="2:106" x14ac:dyDescent="0.15">
      <c r="B62" s="1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6"/>
      <c r="BF62" s="14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</row>
    <row r="63" spans="2:106" x14ac:dyDescent="0.15">
      <c r="B63" s="1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6"/>
      <c r="BF63" s="14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</row>
    <row r="64" spans="2:106" x14ac:dyDescent="0.15">
      <c r="B64" s="1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6"/>
      <c r="BF64" s="14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</row>
    <row r="65" spans="2:106" x14ac:dyDescent="0.15">
      <c r="B65" s="1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6"/>
      <c r="BF65" s="14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</row>
    <row r="66" spans="2:106" x14ac:dyDescent="0.15">
      <c r="B66" s="1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6"/>
      <c r="BF66" s="14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</row>
    <row r="67" spans="2:106" x14ac:dyDescent="0.15">
      <c r="B67" s="1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6"/>
      <c r="BF67" s="14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</row>
    <row r="68" spans="2:106" x14ac:dyDescent="0.15"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6"/>
      <c r="BF68" s="14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</row>
    <row r="69" spans="2:106" x14ac:dyDescent="0.15">
      <c r="B69" s="1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6"/>
      <c r="BF69" s="14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</row>
    <row r="70" spans="2:106" x14ac:dyDescent="0.15"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6"/>
      <c r="BF70" s="14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</row>
    <row r="71" spans="2:106" x14ac:dyDescent="0.1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6"/>
      <c r="BF71" s="14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</row>
    <row r="72" spans="2:106" x14ac:dyDescent="0.15">
      <c r="B72" s="1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6"/>
      <c r="BF72" s="14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</row>
    <row r="73" spans="2:106" x14ac:dyDescent="0.15">
      <c r="B73" s="1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6"/>
      <c r="BF73" s="14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</row>
    <row r="74" spans="2:106" x14ac:dyDescent="0.15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6"/>
      <c r="BF74" s="14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</row>
    <row r="75" spans="2:106" x14ac:dyDescent="0.15">
      <c r="B75" s="1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6"/>
      <c r="BF75" s="14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</row>
    <row r="76" spans="2:106" x14ac:dyDescent="0.15"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6"/>
      <c r="BF76" s="14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</row>
    <row r="77" spans="2:106" x14ac:dyDescent="0.15">
      <c r="B77" s="1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6"/>
      <c r="BF77" s="14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</row>
    <row r="78" spans="2:106" x14ac:dyDescent="0.15"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6"/>
      <c r="BF78" s="14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</row>
    <row r="79" spans="2:106" x14ac:dyDescent="0.15">
      <c r="B79" s="1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6"/>
      <c r="BF79" s="14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2:106" x14ac:dyDescent="0.15">
      <c r="B80" s="1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6"/>
      <c r="BF80" s="14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</row>
    <row r="81" spans="2:106" x14ac:dyDescent="0.15"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6"/>
      <c r="BF81" s="14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</row>
    <row r="82" spans="2:106" x14ac:dyDescent="0.15"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6"/>
      <c r="BF82" s="14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</row>
    <row r="83" spans="2:106" x14ac:dyDescent="0.15">
      <c r="B83" s="1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6"/>
      <c r="BF83" s="14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</row>
    <row r="84" spans="2:106" x14ac:dyDescent="0.15"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6"/>
      <c r="BF84" s="14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</row>
    <row r="85" spans="2:106" x14ac:dyDescent="0.15">
      <c r="B85" s="1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6"/>
      <c r="BF85" s="14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</row>
    <row r="86" spans="2:106" x14ac:dyDescent="0.15">
      <c r="B86" s="1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6"/>
      <c r="BF86" s="14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</row>
    <row r="87" spans="2:106" x14ac:dyDescent="0.15">
      <c r="B87" s="1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6"/>
      <c r="BF87" s="14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</row>
    <row r="88" spans="2:106" x14ac:dyDescent="0.15">
      <c r="B88" s="1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6"/>
      <c r="BF88" s="14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</row>
    <row r="89" spans="2:106" x14ac:dyDescent="0.15">
      <c r="B89" s="1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6"/>
      <c r="BF89" s="14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</row>
    <row r="90" spans="2:106" x14ac:dyDescent="0.15">
      <c r="B90" s="1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6"/>
      <c r="BF90" s="14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</row>
    <row r="91" spans="2:106" x14ac:dyDescent="0.15">
      <c r="B91" s="1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6"/>
      <c r="BF91" s="14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</row>
    <row r="92" spans="2:106" x14ac:dyDescent="0.15"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6"/>
      <c r="BF92" s="14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</row>
    <row r="93" spans="2:106" x14ac:dyDescent="0.15">
      <c r="B93" s="1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6"/>
      <c r="BF93" s="14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</row>
    <row r="94" spans="2:106" x14ac:dyDescent="0.15"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6"/>
      <c r="BF94" s="14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2:106" x14ac:dyDescent="0.15">
      <c r="B95" s="1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6"/>
      <c r="BF95" s="14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</row>
    <row r="96" spans="2:106" x14ac:dyDescent="0.15">
      <c r="B96" s="1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6"/>
      <c r="BF96" s="14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</row>
    <row r="97" spans="2:106" x14ac:dyDescent="0.15">
      <c r="B97" s="1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6"/>
      <c r="BF97" s="14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</row>
    <row r="98" spans="2:106" x14ac:dyDescent="0.15">
      <c r="B98" s="1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6"/>
      <c r="BF98" s="14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</row>
    <row r="99" spans="2:106" x14ac:dyDescent="0.15">
      <c r="B99" s="1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6"/>
      <c r="BF99" s="14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</row>
    <row r="100" spans="2:106" x14ac:dyDescent="0.15">
      <c r="B100" s="1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6"/>
      <c r="BF100" s="14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</row>
    <row r="101" spans="2:106" x14ac:dyDescent="0.15">
      <c r="B101" s="1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6"/>
      <c r="BF101" s="14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</row>
    <row r="102" spans="2:106" x14ac:dyDescent="0.15">
      <c r="B102" s="1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6"/>
      <c r="BF102" s="14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</row>
    <row r="103" spans="2:106" x14ac:dyDescent="0.15">
      <c r="B103" s="1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6"/>
      <c r="BF103" s="14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</row>
    <row r="104" spans="2:106" x14ac:dyDescent="0.15">
      <c r="B104" s="1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6"/>
      <c r="BF104" s="14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</row>
    <row r="105" spans="2:106" x14ac:dyDescent="0.15">
      <c r="B105" s="1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6"/>
      <c r="BF105" s="14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</row>
    <row r="106" spans="2:106" x14ac:dyDescent="0.15">
      <c r="B106" s="1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6"/>
      <c r="BF106" s="14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</row>
    <row r="107" spans="2:106" x14ac:dyDescent="0.15">
      <c r="B107" s="1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6"/>
      <c r="BF107" s="14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</row>
    <row r="108" spans="2:106" x14ac:dyDescent="0.15"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6"/>
      <c r="BF108" s="14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</row>
    <row r="109" spans="2:106" x14ac:dyDescent="0.15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6"/>
      <c r="BF109" s="14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</row>
    <row r="110" spans="2:106" x14ac:dyDescent="0.15">
      <c r="B110" s="1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6"/>
      <c r="BF110" s="14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</row>
    <row r="111" spans="2:106" x14ac:dyDescent="0.15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6"/>
      <c r="BF111" s="14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</row>
    <row r="112" spans="2:106" x14ac:dyDescent="0.15">
      <c r="B112" s="1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6"/>
      <c r="BF112" s="14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</row>
    <row r="113" spans="2:106" x14ac:dyDescent="0.15">
      <c r="B113" s="1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6"/>
      <c r="BF113" s="14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</row>
    <row r="114" spans="2:106" x14ac:dyDescent="0.15">
      <c r="B114" s="1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6"/>
      <c r="BF114" s="14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</row>
    <row r="115" spans="2:106" x14ac:dyDescent="0.15">
      <c r="B115" s="1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6"/>
      <c r="BF115" s="14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</row>
    <row r="116" spans="2:106" x14ac:dyDescent="0.15">
      <c r="B116" s="1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6"/>
      <c r="BF116" s="14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</row>
    <row r="117" spans="2:106" x14ac:dyDescent="0.15">
      <c r="B117" s="1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6"/>
      <c r="BF117" s="14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</row>
    <row r="118" spans="2:106" x14ac:dyDescent="0.15">
      <c r="B118" s="1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6"/>
      <c r="BF118" s="14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</row>
    <row r="119" spans="2:106" x14ac:dyDescent="0.15">
      <c r="B119" s="1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6"/>
      <c r="BF119" s="14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</row>
    <row r="120" spans="2:106" x14ac:dyDescent="0.15">
      <c r="B120" s="1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6"/>
      <c r="BF120" s="14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</row>
    <row r="121" spans="2:106" x14ac:dyDescent="0.15">
      <c r="B121" s="1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6"/>
      <c r="BF121" s="14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</row>
    <row r="122" spans="2:106" x14ac:dyDescent="0.15">
      <c r="B122" s="1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6"/>
      <c r="BF122" s="14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</row>
    <row r="123" spans="2:106" x14ac:dyDescent="0.15">
      <c r="B123" s="1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6"/>
      <c r="BF123" s="14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</row>
    <row r="124" spans="2:106" x14ac:dyDescent="0.15">
      <c r="B124" s="1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6"/>
      <c r="BF124" s="14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</row>
    <row r="125" spans="2:106" x14ac:dyDescent="0.15">
      <c r="B125" s="1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6"/>
      <c r="BF125" s="14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</row>
    <row r="126" spans="2:106" x14ac:dyDescent="0.15">
      <c r="B126" s="1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6"/>
      <c r="BF126" s="14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</row>
    <row r="127" spans="2:106" x14ac:dyDescent="0.15">
      <c r="B127" s="1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6"/>
      <c r="BF127" s="14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</row>
    <row r="128" spans="2:106" x14ac:dyDescent="0.15">
      <c r="B128" s="1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6"/>
      <c r="BF128" s="14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</row>
    <row r="129" spans="2:106" x14ac:dyDescent="0.15">
      <c r="B129" s="1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6"/>
      <c r="BF129" s="14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</row>
    <row r="130" spans="2:106" x14ac:dyDescent="0.15">
      <c r="B130" s="1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6"/>
      <c r="BF130" s="14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</row>
    <row r="131" spans="2:106" x14ac:dyDescent="0.15">
      <c r="B131" s="1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6"/>
      <c r="BF131" s="14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</row>
    <row r="132" spans="2:106" x14ac:dyDescent="0.15">
      <c r="B132" s="1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6"/>
      <c r="BF132" s="14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</row>
    <row r="133" spans="2:106" x14ac:dyDescent="0.15">
      <c r="B133" s="1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6"/>
      <c r="BF133" s="14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</row>
    <row r="134" spans="2:106" x14ac:dyDescent="0.15">
      <c r="B134" s="1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6"/>
      <c r="BF134" s="14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</row>
    <row r="135" spans="2:106" x14ac:dyDescent="0.15">
      <c r="B135" s="1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6"/>
      <c r="BF135" s="14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</row>
    <row r="136" spans="2:106" x14ac:dyDescent="0.15">
      <c r="B136" s="1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6"/>
      <c r="BF136" s="14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</row>
    <row r="137" spans="2:106" x14ac:dyDescent="0.15">
      <c r="B137" s="1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6"/>
      <c r="BF137" s="14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</row>
    <row r="138" spans="2:106" x14ac:dyDescent="0.15">
      <c r="B138" s="1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6"/>
      <c r="BF138" s="14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</row>
    <row r="139" spans="2:106" x14ac:dyDescent="0.15">
      <c r="B139" s="1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6"/>
      <c r="BF139" s="14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</row>
    <row r="140" spans="2:106" x14ac:dyDescent="0.15">
      <c r="B140" s="1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6"/>
      <c r="BF140" s="14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</row>
    <row r="141" spans="2:106" x14ac:dyDescent="0.15">
      <c r="B141" s="1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6"/>
      <c r="BF141" s="14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</row>
    <row r="142" spans="2:106" x14ac:dyDescent="0.15">
      <c r="B142" s="1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6"/>
      <c r="BF142" s="14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</row>
    <row r="143" spans="2:106" x14ac:dyDescent="0.15">
      <c r="B143" s="1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6"/>
      <c r="BF143" s="14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</row>
    <row r="144" spans="2:106" x14ac:dyDescent="0.15">
      <c r="B144" s="1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6"/>
      <c r="BF144" s="14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</row>
    <row r="145" spans="2:106" x14ac:dyDescent="0.15">
      <c r="B145" s="1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6"/>
      <c r="BF145" s="14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</row>
    <row r="146" spans="2:106" x14ac:dyDescent="0.15">
      <c r="B146" s="1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6"/>
      <c r="BF146" s="14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</row>
    <row r="147" spans="2:106" x14ac:dyDescent="0.15">
      <c r="B147" s="1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6"/>
      <c r="BF147" s="14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</row>
    <row r="148" spans="2:106" x14ac:dyDescent="0.15">
      <c r="B148" s="1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6"/>
      <c r="BF148" s="14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</row>
    <row r="149" spans="2:106" x14ac:dyDescent="0.15">
      <c r="B149" s="1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6"/>
      <c r="BF149" s="14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</row>
    <row r="150" spans="2:106" x14ac:dyDescent="0.15">
      <c r="B150" s="1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6"/>
      <c r="BF150" s="14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</row>
    <row r="151" spans="2:106" x14ac:dyDescent="0.15">
      <c r="B151" s="1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6"/>
      <c r="BF151" s="14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</row>
    <row r="152" spans="2:106" x14ac:dyDescent="0.15">
      <c r="B152" s="1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6"/>
      <c r="BF152" s="14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</row>
    <row r="153" spans="2:106" x14ac:dyDescent="0.15">
      <c r="B153" s="1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6"/>
      <c r="BF153" s="14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</row>
    <row r="154" spans="2:106" x14ac:dyDescent="0.15">
      <c r="B154" s="1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6"/>
      <c r="BF154" s="14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</row>
    <row r="155" spans="2:106" x14ac:dyDescent="0.15">
      <c r="B155" s="1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6"/>
      <c r="BF155" s="14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</row>
    <row r="156" spans="2:106" x14ac:dyDescent="0.15">
      <c r="B156" s="1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6"/>
      <c r="BF156" s="14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</row>
    <row r="157" spans="2:106" x14ac:dyDescent="0.15">
      <c r="B157" s="1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6"/>
      <c r="BF157" s="14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</row>
    <row r="158" spans="2:106" x14ac:dyDescent="0.15">
      <c r="B158" s="1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6"/>
      <c r="BF158" s="14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</row>
    <row r="159" spans="2:106" x14ac:dyDescent="0.15">
      <c r="B159" s="1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6"/>
      <c r="BF159" s="14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</row>
    <row r="160" spans="2:106" x14ac:dyDescent="0.15">
      <c r="B160" s="1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6"/>
      <c r="BF160" s="14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</row>
    <row r="161" spans="2:106" x14ac:dyDescent="0.15">
      <c r="B161" s="1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6"/>
      <c r="BF161" s="14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</row>
    <row r="162" spans="2:106" x14ac:dyDescent="0.15">
      <c r="B162" s="1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6"/>
      <c r="BF162" s="14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</row>
    <row r="163" spans="2:106" x14ac:dyDescent="0.15">
      <c r="B163" s="1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6"/>
      <c r="BF163" s="14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</row>
    <row r="164" spans="2:106" x14ac:dyDescent="0.15">
      <c r="B164" s="1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6"/>
      <c r="BF164" s="14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</row>
    <row r="165" spans="2:106" x14ac:dyDescent="0.15">
      <c r="B165" s="1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6"/>
      <c r="BF165" s="14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</row>
    <row r="166" spans="2:106" x14ac:dyDescent="0.15">
      <c r="B166" s="1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6"/>
      <c r="BF166" s="14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</row>
    <row r="167" spans="2:106" x14ac:dyDescent="0.15">
      <c r="B167" s="1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6"/>
      <c r="BF167" s="14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</row>
    <row r="168" spans="2:106" x14ac:dyDescent="0.15">
      <c r="B168" s="1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6"/>
      <c r="BF168" s="14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</row>
    <row r="169" spans="2:106" x14ac:dyDescent="0.15">
      <c r="B169" s="1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6"/>
      <c r="BF169" s="14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</row>
    <row r="170" spans="2:106" x14ac:dyDescent="0.15">
      <c r="B170" s="1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6"/>
      <c r="BF170" s="14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</row>
    <row r="171" spans="2:106" x14ac:dyDescent="0.15">
      <c r="B171" s="1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6"/>
      <c r="BF171" s="14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</row>
    <row r="172" spans="2:106" x14ac:dyDescent="0.15">
      <c r="B172" s="1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6"/>
      <c r="BF172" s="14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</row>
    <row r="173" spans="2:106" x14ac:dyDescent="0.15">
      <c r="B173" s="1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6"/>
      <c r="BF173" s="14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</row>
    <row r="174" spans="2:106" x14ac:dyDescent="0.15">
      <c r="B174" s="1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6"/>
      <c r="BF174" s="14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</row>
    <row r="175" spans="2:106" x14ac:dyDescent="0.15">
      <c r="B175" s="1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6"/>
      <c r="BF175" s="14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</row>
    <row r="176" spans="2:106" x14ac:dyDescent="0.15">
      <c r="B176" s="1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6"/>
      <c r="BF176" s="14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</row>
    <row r="177" spans="2:106" x14ac:dyDescent="0.15">
      <c r="B177" s="1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6"/>
      <c r="BF177" s="14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</row>
    <row r="178" spans="2:106" x14ac:dyDescent="0.15">
      <c r="B178" s="1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6"/>
      <c r="BF178" s="14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</row>
    <row r="179" spans="2:106" x14ac:dyDescent="0.15">
      <c r="B179" s="1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6"/>
      <c r="BF179" s="14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</row>
    <row r="180" spans="2:106" x14ac:dyDescent="0.15">
      <c r="B180" s="1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6"/>
      <c r="BF180" s="14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</row>
    <row r="181" spans="2:106" x14ac:dyDescent="0.15">
      <c r="B181" s="1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6"/>
      <c r="BF181" s="14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</row>
    <row r="182" spans="2:106" x14ac:dyDescent="0.15">
      <c r="B182" s="1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6"/>
      <c r="BF182" s="14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</row>
    <row r="183" spans="2:106" x14ac:dyDescent="0.15">
      <c r="B183" s="1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6"/>
      <c r="BF183" s="14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</row>
    <row r="184" spans="2:106" x14ac:dyDescent="0.15">
      <c r="B184" s="1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6"/>
      <c r="BF184" s="14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</row>
    <row r="185" spans="2:106" x14ac:dyDescent="0.15">
      <c r="B185" s="1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6"/>
      <c r="BF185" s="14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</row>
    <row r="186" spans="2:106" x14ac:dyDescent="0.15">
      <c r="B186" s="1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6"/>
      <c r="BF186" s="14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</row>
    <row r="187" spans="2:106" x14ac:dyDescent="0.15">
      <c r="B187" s="1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6"/>
      <c r="BF187" s="14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</row>
    <row r="188" spans="2:106" x14ac:dyDescent="0.15">
      <c r="B188" s="1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6"/>
      <c r="BF188" s="14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</row>
    <row r="189" spans="2:106" x14ac:dyDescent="0.15">
      <c r="B189" s="1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6"/>
      <c r="BF189" s="14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</row>
    <row r="190" spans="2:106" x14ac:dyDescent="0.15">
      <c r="B190" s="1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6"/>
      <c r="BF190" s="14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</row>
    <row r="191" spans="2:106" x14ac:dyDescent="0.15">
      <c r="B191" s="1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6"/>
      <c r="BF191" s="14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</row>
    <row r="192" spans="2:106" x14ac:dyDescent="0.15">
      <c r="B192" s="1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6"/>
      <c r="BF192" s="14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</row>
    <row r="193" spans="2:106" x14ac:dyDescent="0.15">
      <c r="B193" s="1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6"/>
      <c r="BF193" s="14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</row>
    <row r="194" spans="2:106" x14ac:dyDescent="0.15">
      <c r="B194" s="1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6"/>
      <c r="BF194" s="14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</row>
    <row r="195" spans="2:106" x14ac:dyDescent="0.15">
      <c r="B195" s="1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6"/>
      <c r="BF195" s="14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</row>
    <row r="196" spans="2:106" x14ac:dyDescent="0.15">
      <c r="B196" s="1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6"/>
      <c r="BF196" s="14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</row>
    <row r="197" spans="2:106" x14ac:dyDescent="0.15">
      <c r="B197" s="1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6"/>
      <c r="BF197" s="14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</row>
    <row r="198" spans="2:106" x14ac:dyDescent="0.15">
      <c r="B198" s="1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6"/>
      <c r="BF198" s="14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</row>
    <row r="199" spans="2:106" x14ac:dyDescent="0.15">
      <c r="B199" s="1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6"/>
      <c r="BF199" s="14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</row>
    <row r="200" spans="2:106" x14ac:dyDescent="0.15">
      <c r="B200" s="1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6"/>
      <c r="BF200" s="14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</row>
    <row r="201" spans="2:106" x14ac:dyDescent="0.15">
      <c r="B201" s="1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6"/>
      <c r="BF201" s="14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</row>
    <row r="202" spans="2:106" x14ac:dyDescent="0.15">
      <c r="B202" s="1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6"/>
      <c r="BF202" s="14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</row>
    <row r="203" spans="2:106" x14ac:dyDescent="0.15">
      <c r="B203" s="1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6"/>
      <c r="BF203" s="14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</row>
    <row r="204" spans="2:106" x14ac:dyDescent="0.15">
      <c r="B204" s="1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6"/>
      <c r="BF204" s="14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</row>
    <row r="205" spans="2:106" x14ac:dyDescent="0.15">
      <c r="B205" s="1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6"/>
      <c r="BF205" s="14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</row>
    <row r="206" spans="2:106" x14ac:dyDescent="0.15">
      <c r="B206" s="1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6"/>
      <c r="BF206" s="14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</row>
    <row r="207" spans="2:106" x14ac:dyDescent="0.15">
      <c r="B207" s="1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6"/>
      <c r="BF207" s="14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</row>
    <row r="208" spans="2:106" x14ac:dyDescent="0.15">
      <c r="B208" s="1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6"/>
      <c r="BF208" s="14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</row>
    <row r="209" spans="2:106" x14ac:dyDescent="0.15">
      <c r="B209" s="1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6"/>
      <c r="BF209" s="14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</row>
    <row r="210" spans="2:106" x14ac:dyDescent="0.15">
      <c r="B210" s="1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6"/>
      <c r="BF210" s="14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</row>
    <row r="211" spans="2:106" x14ac:dyDescent="0.15">
      <c r="B211" s="1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6"/>
      <c r="BF211" s="14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</row>
    <row r="212" spans="2:106" x14ac:dyDescent="0.15">
      <c r="B212" s="1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6"/>
      <c r="BF212" s="14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</row>
    <row r="213" spans="2:106" x14ac:dyDescent="0.15">
      <c r="B213" s="1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6"/>
      <c r="BF213" s="14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</row>
    <row r="214" spans="2:106" x14ac:dyDescent="0.15">
      <c r="B214" s="1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6"/>
      <c r="BF214" s="14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</row>
    <row r="215" spans="2:106" x14ac:dyDescent="0.15">
      <c r="B215" s="1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6"/>
      <c r="BF215" s="14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</row>
    <row r="216" spans="2:106" x14ac:dyDescent="0.15">
      <c r="B216" s="1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6"/>
      <c r="BF216" s="14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</row>
    <row r="217" spans="2:106" x14ac:dyDescent="0.15">
      <c r="B217" s="1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6"/>
      <c r="BF217" s="14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</row>
    <row r="218" spans="2:106" x14ac:dyDescent="0.15">
      <c r="B218" s="1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6"/>
      <c r="BF218" s="14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</row>
    <row r="219" spans="2:106" x14ac:dyDescent="0.15">
      <c r="B219" s="1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6"/>
      <c r="BF219" s="14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</row>
    <row r="220" spans="2:106" x14ac:dyDescent="0.15">
      <c r="B220" s="1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6"/>
      <c r="BF220" s="14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</row>
    <row r="221" spans="2:106" x14ac:dyDescent="0.15">
      <c r="B221" s="1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6"/>
      <c r="BF221" s="14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</row>
    <row r="222" spans="2:106" x14ac:dyDescent="0.15">
      <c r="B222" s="1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6"/>
      <c r="BF222" s="14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</row>
    <row r="223" spans="2:106" x14ac:dyDescent="0.15">
      <c r="B223" s="1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6"/>
      <c r="BF223" s="14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</row>
    <row r="224" spans="2:106" x14ac:dyDescent="0.15">
      <c r="B224" s="1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6"/>
      <c r="BF224" s="14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</row>
    <row r="225" spans="2:106" x14ac:dyDescent="0.15">
      <c r="B225" s="1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6"/>
      <c r="BF225" s="14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</row>
    <row r="226" spans="2:106" x14ac:dyDescent="0.15">
      <c r="B226" s="1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6"/>
      <c r="BF226" s="14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</row>
    <row r="227" spans="2:106" x14ac:dyDescent="0.15">
      <c r="B227" s="1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6"/>
      <c r="BF227" s="14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</row>
    <row r="228" spans="2:106" x14ac:dyDescent="0.15">
      <c r="B228" s="1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6"/>
      <c r="BF228" s="14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</row>
    <row r="229" spans="2:106" x14ac:dyDescent="0.15">
      <c r="B229" s="1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6"/>
      <c r="BF229" s="14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</row>
    <row r="230" spans="2:106" x14ac:dyDescent="0.15">
      <c r="B230" s="1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6"/>
      <c r="BF230" s="14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</row>
    <row r="231" spans="2:106" x14ac:dyDescent="0.15">
      <c r="B231" s="1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6"/>
      <c r="BF231" s="14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</row>
    <row r="232" spans="2:106" x14ac:dyDescent="0.15">
      <c r="B232" s="1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6"/>
      <c r="BF232" s="14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</row>
    <row r="233" spans="2:106" x14ac:dyDescent="0.15">
      <c r="B233" s="1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6"/>
      <c r="BF233" s="14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</row>
    <row r="234" spans="2:106" x14ac:dyDescent="0.15">
      <c r="B234" s="1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6"/>
      <c r="BF234" s="14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</row>
    <row r="235" spans="2:106" x14ac:dyDescent="0.15">
      <c r="B235" s="1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6"/>
      <c r="BF235" s="14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</row>
    <row r="236" spans="2:106" x14ac:dyDescent="0.15">
      <c r="B236" s="1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6"/>
      <c r="BF236" s="14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</row>
    <row r="237" spans="2:106" x14ac:dyDescent="0.15">
      <c r="B237" s="1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6"/>
      <c r="BF237" s="14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</row>
    <row r="238" spans="2:106" x14ac:dyDescent="0.15">
      <c r="B238" s="1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6"/>
      <c r="BF238" s="14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</row>
    <row r="239" spans="2:106" x14ac:dyDescent="0.15">
      <c r="B239" s="1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6"/>
      <c r="BF239" s="14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</row>
    <row r="240" spans="2:106" x14ac:dyDescent="0.15">
      <c r="B240" s="12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6"/>
      <c r="BF240" s="14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</row>
    <row r="241" spans="2:106" x14ac:dyDescent="0.15">
      <c r="B241" s="1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6"/>
      <c r="BF241" s="14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</row>
    <row r="242" spans="2:106" x14ac:dyDescent="0.15">
      <c r="B242" s="1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6"/>
      <c r="BF242" s="14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</row>
    <row r="243" spans="2:106" x14ac:dyDescent="0.15">
      <c r="B243" s="1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6"/>
      <c r="BF243" s="14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</row>
    <row r="244" spans="2:106" x14ac:dyDescent="0.15">
      <c r="B244" s="1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6"/>
      <c r="BF244" s="14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</row>
    <row r="245" spans="2:106" x14ac:dyDescent="0.15">
      <c r="B245" s="1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6"/>
      <c r="BF245" s="14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</row>
    <row r="246" spans="2:106" x14ac:dyDescent="0.15">
      <c r="B246" s="1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6"/>
      <c r="BF246" s="14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</row>
    <row r="247" spans="2:106" x14ac:dyDescent="0.15">
      <c r="B247" s="1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6"/>
      <c r="BF247" s="14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</row>
    <row r="248" spans="2:106" x14ac:dyDescent="0.15">
      <c r="B248" s="1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6"/>
      <c r="BF248" s="14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</row>
    <row r="249" spans="2:106" x14ac:dyDescent="0.15"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6"/>
      <c r="BF249" s="14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</row>
    <row r="250" spans="2:106" x14ac:dyDescent="0.15"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6"/>
      <c r="BF250" s="14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</row>
    <row r="251" spans="2:106" x14ac:dyDescent="0.15"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6"/>
      <c r="BF251" s="14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</row>
    <row r="252" spans="2:106" x14ac:dyDescent="0.15"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6"/>
      <c r="BF252" s="14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</row>
    <row r="253" spans="2:106" x14ac:dyDescent="0.15"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6"/>
      <c r="BF253" s="14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</row>
    <row r="254" spans="2:106" x14ac:dyDescent="0.15"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6"/>
      <c r="BF254" s="14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</row>
    <row r="255" spans="2:106" x14ac:dyDescent="0.15"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6"/>
      <c r="BF255" s="14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</row>
    <row r="256" spans="2:106" x14ac:dyDescent="0.15"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6"/>
      <c r="BF256" s="14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</row>
    <row r="257" spans="2:106" x14ac:dyDescent="0.15"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6"/>
      <c r="BF257" s="14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</row>
    <row r="258" spans="2:106" x14ac:dyDescent="0.15"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6"/>
      <c r="BF258" s="14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</row>
    <row r="259" spans="2:106" x14ac:dyDescent="0.15"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6"/>
      <c r="BF259" s="14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</row>
    <row r="260" spans="2:106" x14ac:dyDescent="0.15"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6"/>
      <c r="BF260" s="14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</row>
    <row r="261" spans="2:106" x14ac:dyDescent="0.15"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6"/>
      <c r="BF261" s="14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</row>
    <row r="262" spans="2:106" x14ac:dyDescent="0.15"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6"/>
      <c r="BF262" s="14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</row>
    <row r="263" spans="2:106" x14ac:dyDescent="0.15"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6"/>
      <c r="BF263" s="14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</row>
    <row r="264" spans="2:106" x14ac:dyDescent="0.15"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6"/>
      <c r="BF264" s="14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</row>
    <row r="265" spans="2:106" x14ac:dyDescent="0.15"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6"/>
      <c r="BF265" s="14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</row>
    <row r="266" spans="2:106" x14ac:dyDescent="0.15"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6"/>
      <c r="BF266" s="14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</row>
    <row r="267" spans="2:106" x14ac:dyDescent="0.15"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6"/>
      <c r="BF267" s="14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</row>
    <row r="268" spans="2:106" x14ac:dyDescent="0.15"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6"/>
      <c r="BF268" s="14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</row>
    <row r="269" spans="2:106" x14ac:dyDescent="0.15"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6"/>
      <c r="BF269" s="14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</row>
    <row r="270" spans="2:106" x14ac:dyDescent="0.15"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6"/>
      <c r="BF270" s="14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</row>
    <row r="271" spans="2:106" x14ac:dyDescent="0.15"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6"/>
      <c r="BF271" s="14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</row>
    <row r="272" spans="2:106" x14ac:dyDescent="0.15"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6"/>
      <c r="BF272" s="14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</row>
    <row r="273" spans="2:106" x14ac:dyDescent="0.15"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6"/>
      <c r="BF273" s="14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</row>
    <row r="274" spans="2:106" x14ac:dyDescent="0.15"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6"/>
      <c r="BF274" s="14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</row>
    <row r="275" spans="2:106" x14ac:dyDescent="0.15"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6"/>
      <c r="BF275" s="14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</row>
    <row r="276" spans="2:106" x14ac:dyDescent="0.15"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6"/>
      <c r="BF276" s="14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</row>
    <row r="277" spans="2:106" x14ac:dyDescent="0.15"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6"/>
      <c r="BF277" s="14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</row>
    <row r="278" spans="2:106" x14ac:dyDescent="0.15"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6"/>
      <c r="BF278" s="14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</row>
    <row r="279" spans="2:106" x14ac:dyDescent="0.15"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6"/>
      <c r="BF279" s="14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</row>
    <row r="280" spans="2:106" x14ac:dyDescent="0.15"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6"/>
      <c r="BF280" s="14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</row>
    <row r="281" spans="2:106" x14ac:dyDescent="0.15"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6"/>
      <c r="BF281" s="14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</row>
    <row r="282" spans="2:106" x14ac:dyDescent="0.15"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6"/>
      <c r="BF282" s="14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</row>
    <row r="283" spans="2:106" x14ac:dyDescent="0.15"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6"/>
      <c r="BF283" s="14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</row>
    <row r="284" spans="2:106" x14ac:dyDescent="0.15"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6"/>
      <c r="BF284" s="14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</row>
    <row r="285" spans="2:106" x14ac:dyDescent="0.15"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6"/>
      <c r="BF285" s="14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</row>
    <row r="286" spans="2:106" x14ac:dyDescent="0.15"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6"/>
      <c r="BF286" s="14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</row>
    <row r="287" spans="2:106" x14ac:dyDescent="0.15"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6"/>
      <c r="BF287" s="14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</row>
    <row r="288" spans="2:106" x14ac:dyDescent="0.15"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6"/>
      <c r="BF288" s="14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</row>
    <row r="289" spans="2:106" x14ac:dyDescent="0.15"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6"/>
      <c r="BF289" s="14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</row>
    <row r="290" spans="2:106" x14ac:dyDescent="0.15"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6"/>
      <c r="BF290" s="14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</row>
    <row r="291" spans="2:106" x14ac:dyDescent="0.15"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6"/>
      <c r="BF291" s="14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</row>
    <row r="292" spans="2:106" x14ac:dyDescent="0.15"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6"/>
      <c r="BF292" s="14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</row>
    <row r="293" spans="2:106" x14ac:dyDescent="0.15"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6"/>
      <c r="BF293" s="14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</row>
    <row r="294" spans="2:106" x14ac:dyDescent="0.15"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6"/>
      <c r="BF294" s="14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</row>
    <row r="295" spans="2:106" x14ac:dyDescent="0.15"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6"/>
      <c r="BF295" s="14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</row>
    <row r="296" spans="2:106" x14ac:dyDescent="0.15"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6"/>
      <c r="BF296" s="14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</row>
    <row r="297" spans="2:106" x14ac:dyDescent="0.15"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6"/>
      <c r="BF297" s="14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</row>
    <row r="298" spans="2:106" x14ac:dyDescent="0.15"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6"/>
      <c r="BF298" s="14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</row>
    <row r="299" spans="2:106" x14ac:dyDescent="0.15"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6"/>
      <c r="BF299" s="14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</row>
    <row r="300" spans="2:106" x14ac:dyDescent="0.15"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6"/>
      <c r="BF300" s="14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</row>
    <row r="301" spans="2:106" x14ac:dyDescent="0.15"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6"/>
      <c r="BF301" s="14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</row>
    <row r="302" spans="2:106" x14ac:dyDescent="0.15"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6"/>
      <c r="BF302" s="14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</row>
    <row r="303" spans="2:106" x14ac:dyDescent="0.15"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6"/>
      <c r="BF303" s="14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</row>
    <row r="304" spans="2:106" x14ac:dyDescent="0.15"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6"/>
      <c r="BF304" s="14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</row>
    <row r="305" spans="2:106" x14ac:dyDescent="0.15"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6"/>
      <c r="BF305" s="14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</row>
    <row r="306" spans="2:106" x14ac:dyDescent="0.15"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6"/>
      <c r="BF306" s="14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</row>
    <row r="307" spans="2:106" x14ac:dyDescent="0.15"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6"/>
      <c r="BF307" s="14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</row>
    <row r="308" spans="2:106" x14ac:dyDescent="0.15"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6"/>
      <c r="BF308" s="14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</row>
    <row r="309" spans="2:106" x14ac:dyDescent="0.15"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6"/>
      <c r="BF309" s="14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</row>
    <row r="310" spans="2:106" x14ac:dyDescent="0.15"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6"/>
      <c r="BF310" s="14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</row>
    <row r="311" spans="2:106" x14ac:dyDescent="0.15"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6"/>
      <c r="BF311" s="14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</row>
    <row r="312" spans="2:106" x14ac:dyDescent="0.15"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6"/>
      <c r="BF312" s="14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</row>
    <row r="313" spans="2:106" x14ac:dyDescent="0.15">
      <c r="B313" s="1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6"/>
      <c r="BF313" s="14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</row>
    <row r="314" spans="2:106" x14ac:dyDescent="0.15">
      <c r="B314" s="1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6"/>
      <c r="BF314" s="14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</row>
    <row r="315" spans="2:106" x14ac:dyDescent="0.15">
      <c r="B315" s="1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6"/>
      <c r="BF315" s="14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</row>
    <row r="316" spans="2:106" x14ac:dyDescent="0.15">
      <c r="B316" s="1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6"/>
      <c r="BF316" s="14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</row>
    <row r="317" spans="2:106" x14ac:dyDescent="0.15">
      <c r="B317" s="1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6"/>
      <c r="BF317" s="14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</row>
    <row r="318" spans="2:106" x14ac:dyDescent="0.15">
      <c r="B318" s="1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6"/>
      <c r="BF318" s="14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</row>
    <row r="319" spans="2:106" x14ac:dyDescent="0.15">
      <c r="B319" s="1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6"/>
      <c r="BF319" s="14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</row>
    <row r="320" spans="2:106" x14ac:dyDescent="0.15">
      <c r="B320" s="1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6"/>
      <c r="BF320" s="14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</row>
    <row r="321" spans="2:106" x14ac:dyDescent="0.15">
      <c r="B321" s="1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6"/>
      <c r="BF321" s="14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</row>
    <row r="322" spans="2:106" x14ac:dyDescent="0.15">
      <c r="B322" s="1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6"/>
      <c r="BF322" s="14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</row>
    <row r="323" spans="2:106" x14ac:dyDescent="0.15">
      <c r="B323" s="1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6"/>
      <c r="BF323" s="14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</row>
    <row r="324" spans="2:106" x14ac:dyDescent="0.15">
      <c r="B324" s="1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6"/>
      <c r="BF324" s="14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</row>
    <row r="325" spans="2:106" x14ac:dyDescent="0.15">
      <c r="B325" s="1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6"/>
      <c r="BF325" s="14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</row>
    <row r="326" spans="2:106" x14ac:dyDescent="0.15">
      <c r="B326" s="1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6"/>
      <c r="BF326" s="14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</row>
    <row r="327" spans="2:106" x14ac:dyDescent="0.15">
      <c r="B327" s="1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6"/>
      <c r="BF327" s="14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</row>
    <row r="328" spans="2:106" x14ac:dyDescent="0.15">
      <c r="B328" s="1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6"/>
      <c r="BF328" s="14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</row>
    <row r="329" spans="2:106" x14ac:dyDescent="0.15">
      <c r="B329" s="1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6"/>
      <c r="BF329" s="14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</row>
    <row r="330" spans="2:106" x14ac:dyDescent="0.15">
      <c r="B330" s="1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6"/>
      <c r="BF330" s="14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</row>
    <row r="331" spans="2:106" x14ac:dyDescent="0.15">
      <c r="B331" s="1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6"/>
      <c r="BF331" s="14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</row>
    <row r="332" spans="2:106" x14ac:dyDescent="0.15">
      <c r="B332" s="1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6"/>
      <c r="BF332" s="14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</row>
    <row r="333" spans="2:106" x14ac:dyDescent="0.15">
      <c r="B333" s="1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6"/>
      <c r="BF333" s="14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</row>
    <row r="334" spans="2:106" x14ac:dyDescent="0.15">
      <c r="B334" s="1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6"/>
      <c r="BF334" s="14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</row>
    <row r="335" spans="2:106" x14ac:dyDescent="0.15">
      <c r="B335" s="1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6"/>
      <c r="BF335" s="14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</row>
    <row r="336" spans="2:106" x14ac:dyDescent="0.15">
      <c r="B336" s="1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6"/>
      <c r="BF336" s="14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</row>
    <row r="337" spans="2:106" x14ac:dyDescent="0.15">
      <c r="B337" s="1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6"/>
      <c r="BF337" s="14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</row>
    <row r="338" spans="2:106" x14ac:dyDescent="0.15">
      <c r="B338" s="1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6"/>
      <c r="BF338" s="14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</row>
    <row r="339" spans="2:106" x14ac:dyDescent="0.15">
      <c r="B339" s="1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6"/>
      <c r="BF339" s="14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</row>
    <row r="340" spans="2:106" x14ac:dyDescent="0.15">
      <c r="B340" s="1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6"/>
      <c r="BF340" s="14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</row>
    <row r="341" spans="2:106" x14ac:dyDescent="0.15">
      <c r="B341" s="1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6"/>
      <c r="BF341" s="14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</row>
    <row r="342" spans="2:106" x14ac:dyDescent="0.15">
      <c r="B342" s="1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6"/>
      <c r="BF342" s="14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</row>
    <row r="343" spans="2:106" x14ac:dyDescent="0.15">
      <c r="B343" s="1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6"/>
      <c r="BF343" s="14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</row>
    <row r="344" spans="2:106" x14ac:dyDescent="0.15">
      <c r="B344" s="1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6"/>
      <c r="BF344" s="14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</row>
    <row r="345" spans="2:106" x14ac:dyDescent="0.15">
      <c r="B345" s="1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6"/>
      <c r="BF345" s="14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</row>
    <row r="346" spans="2:106" x14ac:dyDescent="0.15">
      <c r="B346" s="1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6"/>
      <c r="BF346" s="14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</row>
    <row r="347" spans="2:106" x14ac:dyDescent="0.15">
      <c r="B347" s="1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6"/>
      <c r="BF347" s="14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</row>
    <row r="348" spans="2:106" x14ac:dyDescent="0.15">
      <c r="B348" s="1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6"/>
      <c r="BF348" s="14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</row>
    <row r="349" spans="2:106" x14ac:dyDescent="0.15">
      <c r="B349" s="1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6"/>
      <c r="BF349" s="14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</row>
    <row r="350" spans="2:106" x14ac:dyDescent="0.15">
      <c r="B350" s="1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6"/>
      <c r="BF350" s="14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</row>
    <row r="351" spans="2:106" x14ac:dyDescent="0.15">
      <c r="B351" s="1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6"/>
      <c r="BF351" s="14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</row>
    <row r="352" spans="2:106" x14ac:dyDescent="0.15">
      <c r="B352" s="1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6"/>
      <c r="BF352" s="14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</row>
    <row r="353" spans="2:106" x14ac:dyDescent="0.15">
      <c r="B353" s="1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6"/>
      <c r="BF353" s="14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</row>
    <row r="354" spans="2:106" x14ac:dyDescent="0.15">
      <c r="B354" s="1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6"/>
      <c r="BF354" s="14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</row>
    <row r="355" spans="2:106" x14ac:dyDescent="0.15">
      <c r="B355" s="1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6"/>
      <c r="BF355" s="14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</row>
    <row r="356" spans="2:106" x14ac:dyDescent="0.15">
      <c r="B356" s="1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6"/>
      <c r="BF356" s="14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</row>
    <row r="357" spans="2:106" x14ac:dyDescent="0.15">
      <c r="B357" s="1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6"/>
      <c r="BF357" s="14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</row>
    <row r="358" spans="2:106" x14ac:dyDescent="0.15">
      <c r="B358" s="1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6"/>
      <c r="BF358" s="14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</row>
    <row r="359" spans="2:106" x14ac:dyDescent="0.15">
      <c r="B359" s="1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6"/>
      <c r="BF359" s="14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</row>
    <row r="360" spans="2:106" x14ac:dyDescent="0.15">
      <c r="B360" s="1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6"/>
      <c r="BF360" s="14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</row>
    <row r="361" spans="2:106" x14ac:dyDescent="0.15">
      <c r="B361" s="1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6"/>
      <c r="BF361" s="14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</row>
    <row r="362" spans="2:106" x14ac:dyDescent="0.15">
      <c r="B362" s="1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6"/>
      <c r="BF362" s="14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</row>
    <row r="363" spans="2:106" x14ac:dyDescent="0.15">
      <c r="B363" s="1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6"/>
      <c r="BF363" s="14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</row>
    <row r="364" spans="2:106" x14ac:dyDescent="0.15">
      <c r="B364" s="1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6"/>
      <c r="BF364" s="14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</row>
    <row r="365" spans="2:106" x14ac:dyDescent="0.15">
      <c r="B365" s="1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6"/>
      <c r="BF365" s="14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</row>
    <row r="366" spans="2:106" x14ac:dyDescent="0.15">
      <c r="B366" s="1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6"/>
      <c r="BF366" s="14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</row>
    <row r="367" spans="2:106" x14ac:dyDescent="0.15">
      <c r="B367" s="1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6"/>
      <c r="BF367" s="14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</row>
    <row r="368" spans="2:106" x14ac:dyDescent="0.15">
      <c r="B368" s="1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6"/>
      <c r="BF368" s="14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</row>
    <row r="369" spans="2:106" x14ac:dyDescent="0.15">
      <c r="B369" s="1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6"/>
      <c r="BF369" s="14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</row>
    <row r="370" spans="2:106" x14ac:dyDescent="0.15">
      <c r="B370" s="1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6"/>
      <c r="BF370" s="14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</row>
    <row r="371" spans="2:106" x14ac:dyDescent="0.15">
      <c r="B371" s="1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6"/>
      <c r="BF371" s="14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</row>
    <row r="372" spans="2:106" x14ac:dyDescent="0.15">
      <c r="B372" s="1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6"/>
      <c r="BF372" s="14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</row>
    <row r="373" spans="2:106" x14ac:dyDescent="0.15">
      <c r="B373" s="1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6"/>
      <c r="BF373" s="14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</row>
    <row r="374" spans="2:106" x14ac:dyDescent="0.15">
      <c r="B374" s="1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6"/>
      <c r="BF374" s="14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</row>
    <row r="375" spans="2:106" x14ac:dyDescent="0.15">
      <c r="B375" s="1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6"/>
      <c r="BF375" s="14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</row>
    <row r="376" spans="2:106" x14ac:dyDescent="0.15">
      <c r="B376" s="1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6"/>
      <c r="BF376" s="14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</row>
    <row r="377" spans="2:106" x14ac:dyDescent="0.15">
      <c r="B377" s="1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6"/>
      <c r="BF377" s="14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</row>
    <row r="378" spans="2:106" x14ac:dyDescent="0.15">
      <c r="B378" s="1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6"/>
      <c r="BF378" s="14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</row>
    <row r="379" spans="2:106" x14ac:dyDescent="0.15">
      <c r="B379" s="1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6"/>
      <c r="BF379" s="14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</row>
    <row r="380" spans="2:106" x14ac:dyDescent="0.15">
      <c r="B380" s="1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6"/>
      <c r="BF380" s="14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</row>
    <row r="381" spans="2:106" x14ac:dyDescent="0.15">
      <c r="B381" s="1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6"/>
      <c r="BF381" s="14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</row>
    <row r="382" spans="2:106" x14ac:dyDescent="0.15">
      <c r="B382" s="1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6"/>
      <c r="BF382" s="14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</row>
    <row r="383" spans="2:106" x14ac:dyDescent="0.15">
      <c r="B383" s="1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6"/>
      <c r="BF383" s="14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</row>
    <row r="384" spans="2:106" x14ac:dyDescent="0.15">
      <c r="B384" s="1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6"/>
      <c r="BF384" s="14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</row>
    <row r="385" spans="2:106" x14ac:dyDescent="0.15">
      <c r="B385" s="1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6"/>
      <c r="BF385" s="14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</row>
    <row r="386" spans="2:106" x14ac:dyDescent="0.15">
      <c r="B386" s="1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6"/>
      <c r="BF386" s="14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</row>
    <row r="387" spans="2:106" x14ac:dyDescent="0.15">
      <c r="B387" s="1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6"/>
      <c r="BF387" s="14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</row>
    <row r="388" spans="2:106" x14ac:dyDescent="0.15">
      <c r="B388" s="1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6"/>
      <c r="BF388" s="14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</row>
    <row r="389" spans="2:106" x14ac:dyDescent="0.15">
      <c r="B389" s="1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6"/>
      <c r="BF389" s="14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</row>
    <row r="390" spans="2:106" x14ac:dyDescent="0.15">
      <c r="B390" s="1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6"/>
      <c r="BF390" s="14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</row>
    <row r="391" spans="2:106" x14ac:dyDescent="0.15">
      <c r="B391" s="1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6"/>
      <c r="BF391" s="14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</row>
    <row r="392" spans="2:106" x14ac:dyDescent="0.15">
      <c r="B392" s="1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6"/>
      <c r="BF392" s="14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</row>
    <row r="393" spans="2:106" x14ac:dyDescent="0.15">
      <c r="B393" s="1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6"/>
      <c r="BF393" s="14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</row>
    <row r="394" spans="2:106" x14ac:dyDescent="0.15">
      <c r="B394" s="1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6"/>
      <c r="BF394" s="14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</row>
    <row r="395" spans="2:106" x14ac:dyDescent="0.15">
      <c r="B395" s="1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6"/>
      <c r="BF395" s="14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</row>
    <row r="396" spans="2:106" x14ac:dyDescent="0.15">
      <c r="B396" s="1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6"/>
      <c r="BF396" s="14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</row>
    <row r="397" spans="2:106" x14ac:dyDescent="0.15">
      <c r="B397" s="12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6"/>
      <c r="BF397" s="14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</row>
    <row r="398" spans="2:106" x14ac:dyDescent="0.15">
      <c r="B398" s="12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6"/>
      <c r="BF398" s="14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</row>
    <row r="399" spans="2:106" x14ac:dyDescent="0.15">
      <c r="B399" s="12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6"/>
      <c r="BF399" s="14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</row>
    <row r="400" spans="2:106" x14ac:dyDescent="0.15">
      <c r="B400" s="12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6"/>
      <c r="BF400" s="14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</row>
    <row r="401" spans="2:106" x14ac:dyDescent="0.15">
      <c r="B401" s="12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6"/>
      <c r="BF401" s="14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</row>
    <row r="402" spans="2:106" x14ac:dyDescent="0.15">
      <c r="B402" s="12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6"/>
      <c r="BF402" s="14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</row>
    <row r="403" spans="2:106" x14ac:dyDescent="0.15">
      <c r="B403" s="12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6"/>
      <c r="BF403" s="14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</row>
    <row r="404" spans="2:106" x14ac:dyDescent="0.15">
      <c r="B404" s="12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6"/>
      <c r="BF404" s="14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</row>
    <row r="405" spans="2:106" x14ac:dyDescent="0.15">
      <c r="B405" s="12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6"/>
      <c r="BF405" s="14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</row>
    <row r="406" spans="2:106" x14ac:dyDescent="0.15">
      <c r="B406" s="12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6"/>
      <c r="BF406" s="14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</row>
    <row r="407" spans="2:106" x14ac:dyDescent="0.15">
      <c r="B407" s="12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6"/>
      <c r="BF407" s="14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</row>
    <row r="408" spans="2:106" x14ac:dyDescent="0.15">
      <c r="B408" s="12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6"/>
      <c r="BF408" s="14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</row>
    <row r="409" spans="2:106" x14ac:dyDescent="0.15">
      <c r="B409" s="12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6"/>
      <c r="BF409" s="14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</row>
    <row r="410" spans="2:106" x14ac:dyDescent="0.15">
      <c r="B410" s="12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6"/>
      <c r="BF410" s="14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</row>
    <row r="411" spans="2:106" x14ac:dyDescent="0.15">
      <c r="B411" s="12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6"/>
      <c r="BF411" s="14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</row>
    <row r="412" spans="2:106" x14ac:dyDescent="0.15">
      <c r="B412" s="12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6"/>
      <c r="BF412" s="14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</row>
    <row r="413" spans="2:106" x14ac:dyDescent="0.15">
      <c r="B413" s="12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6"/>
      <c r="BF413" s="14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</row>
    <row r="414" spans="2:106" x14ac:dyDescent="0.15">
      <c r="B414" s="12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6"/>
      <c r="BF414" s="14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</row>
    <row r="415" spans="2:106" x14ac:dyDescent="0.15">
      <c r="B415" s="12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6"/>
      <c r="BF415" s="14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</row>
    <row r="416" spans="2:106" x14ac:dyDescent="0.15">
      <c r="B416" s="12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6"/>
      <c r="BF416" s="14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</row>
    <row r="417" spans="2:106" x14ac:dyDescent="0.15">
      <c r="B417" s="12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6"/>
      <c r="BF417" s="14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</row>
    <row r="418" spans="2:106" x14ac:dyDescent="0.15">
      <c r="B418" s="12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6"/>
      <c r="BF418" s="14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</row>
    <row r="419" spans="2:106" x14ac:dyDescent="0.15">
      <c r="B419" s="12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6"/>
      <c r="BF419" s="14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</row>
    <row r="420" spans="2:106" x14ac:dyDescent="0.15">
      <c r="B420" s="12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6"/>
      <c r="BF420" s="14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</row>
    <row r="421" spans="2:106" x14ac:dyDescent="0.15">
      <c r="B421" s="12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6"/>
      <c r="BF421" s="14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</row>
    <row r="422" spans="2:106" x14ac:dyDescent="0.15">
      <c r="B422" s="12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6"/>
      <c r="BF422" s="14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</row>
    <row r="423" spans="2:106" x14ac:dyDescent="0.15">
      <c r="B423" s="12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6"/>
      <c r="BF423" s="14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</row>
    <row r="424" spans="2:106" x14ac:dyDescent="0.15">
      <c r="B424" s="12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6"/>
      <c r="BF424" s="14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</row>
    <row r="425" spans="2:106" x14ac:dyDescent="0.15">
      <c r="B425" s="12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6"/>
      <c r="BF425" s="14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</row>
    <row r="426" spans="2:106" x14ac:dyDescent="0.15">
      <c r="B426" s="12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6"/>
      <c r="BF426" s="14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</row>
    <row r="427" spans="2:106" x14ac:dyDescent="0.15">
      <c r="B427" s="12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6"/>
      <c r="BF427" s="14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</row>
    <row r="428" spans="2:106" x14ac:dyDescent="0.15">
      <c r="B428" s="12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6"/>
      <c r="BF428" s="14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</row>
    <row r="429" spans="2:106" x14ac:dyDescent="0.15">
      <c r="B429" s="12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6"/>
      <c r="BF429" s="14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</row>
    <row r="430" spans="2:106" x14ac:dyDescent="0.15">
      <c r="B430" s="12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6"/>
      <c r="BF430" s="14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</row>
    <row r="431" spans="2:106" x14ac:dyDescent="0.15">
      <c r="B431" s="12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6"/>
      <c r="BF431" s="14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</row>
    <row r="432" spans="2:106" x14ac:dyDescent="0.15">
      <c r="B432" s="12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6"/>
      <c r="BF432" s="14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</row>
    <row r="433" spans="2:106" x14ac:dyDescent="0.15">
      <c r="B433" s="12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6"/>
      <c r="BF433" s="14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</row>
    <row r="434" spans="2:106" x14ac:dyDescent="0.15">
      <c r="B434" s="12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6"/>
      <c r="BF434" s="14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</row>
    <row r="435" spans="2:106" x14ac:dyDescent="0.15">
      <c r="B435" s="12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6"/>
      <c r="BF435" s="14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</row>
    <row r="436" spans="2:106" x14ac:dyDescent="0.15">
      <c r="B436" s="12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6"/>
      <c r="BF436" s="14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</row>
    <row r="437" spans="2:106" x14ac:dyDescent="0.15">
      <c r="B437" s="12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6"/>
      <c r="BF437" s="14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</row>
    <row r="438" spans="2:106" x14ac:dyDescent="0.15">
      <c r="B438" s="12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6"/>
      <c r="BF438" s="14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</row>
    <row r="439" spans="2:106" x14ac:dyDescent="0.15">
      <c r="B439" s="12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6"/>
      <c r="BF439" s="14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</row>
    <row r="440" spans="2:106" x14ac:dyDescent="0.15">
      <c r="B440" s="12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6"/>
      <c r="BF440" s="14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</row>
    <row r="441" spans="2:106" x14ac:dyDescent="0.15">
      <c r="B441" s="12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6"/>
      <c r="BF441" s="14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</row>
    <row r="442" spans="2:106" x14ac:dyDescent="0.15">
      <c r="B442" s="12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6"/>
      <c r="BF442" s="14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</row>
    <row r="443" spans="2:106" x14ac:dyDescent="0.15">
      <c r="B443" s="12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6"/>
      <c r="BF443" s="14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</row>
    <row r="444" spans="2:106" x14ac:dyDescent="0.15">
      <c r="B444" s="12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6"/>
      <c r="BF444" s="14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</row>
    <row r="445" spans="2:106" x14ac:dyDescent="0.15">
      <c r="B445" s="12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6"/>
      <c r="BF445" s="14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</row>
    <row r="446" spans="2:106" x14ac:dyDescent="0.15">
      <c r="B446" s="12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6"/>
      <c r="BF446" s="14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</row>
    <row r="447" spans="2:106" x14ac:dyDescent="0.15">
      <c r="B447" s="12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6"/>
      <c r="BF447" s="14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</row>
    <row r="448" spans="2:106" x14ac:dyDescent="0.15">
      <c r="B448" s="12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6"/>
      <c r="BF448" s="14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</row>
    <row r="449" spans="2:106" x14ac:dyDescent="0.15">
      <c r="B449" s="12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6"/>
      <c r="BF449" s="14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</row>
    <row r="450" spans="2:106" x14ac:dyDescent="0.15">
      <c r="B450" s="12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6"/>
      <c r="BF450" s="14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</row>
    <row r="451" spans="2:106" x14ac:dyDescent="0.15">
      <c r="B451" s="12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6"/>
      <c r="BF451" s="14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</row>
    <row r="452" spans="2:106" x14ac:dyDescent="0.15">
      <c r="B452" s="12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6"/>
      <c r="BF452" s="14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</row>
    <row r="453" spans="2:106" x14ac:dyDescent="0.15">
      <c r="B453" s="12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6"/>
      <c r="BF453" s="14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</row>
    <row r="454" spans="2:106" x14ac:dyDescent="0.15">
      <c r="B454" s="12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6"/>
      <c r="BF454" s="14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</row>
    <row r="455" spans="2:106" x14ac:dyDescent="0.15">
      <c r="B455" s="12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6"/>
      <c r="BF455" s="14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</row>
    <row r="456" spans="2:106" x14ac:dyDescent="0.15">
      <c r="B456" s="12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6"/>
      <c r="BF456" s="14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</row>
    <row r="457" spans="2:106" x14ac:dyDescent="0.15">
      <c r="B457" s="12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6"/>
      <c r="BF457" s="14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</row>
    <row r="458" spans="2:106" x14ac:dyDescent="0.15">
      <c r="B458" s="12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6"/>
      <c r="BF458" s="14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</row>
    <row r="459" spans="2:106" x14ac:dyDescent="0.15">
      <c r="B459" s="12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6"/>
      <c r="BF459" s="14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</row>
    <row r="460" spans="2:106" x14ac:dyDescent="0.15">
      <c r="B460" s="12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6"/>
      <c r="BF460" s="14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</row>
    <row r="461" spans="2:106" x14ac:dyDescent="0.15">
      <c r="B461" s="12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6"/>
      <c r="BF461" s="14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</row>
    <row r="462" spans="2:106" x14ac:dyDescent="0.15">
      <c r="B462" s="12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6"/>
      <c r="BF462" s="14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</row>
    <row r="463" spans="2:106" x14ac:dyDescent="0.15">
      <c r="B463" s="12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6"/>
      <c r="BF463" s="14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</row>
    <row r="464" spans="2:106" x14ac:dyDescent="0.15">
      <c r="B464" s="12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6"/>
      <c r="BF464" s="14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</row>
    <row r="465" spans="2:106" x14ac:dyDescent="0.15">
      <c r="B465" s="12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6"/>
      <c r="BF465" s="14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</row>
    <row r="466" spans="2:106" x14ac:dyDescent="0.15">
      <c r="B466" s="12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6"/>
      <c r="BF466" s="14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</row>
    <row r="467" spans="2:106" x14ac:dyDescent="0.15">
      <c r="B467" s="12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6"/>
      <c r="BF467" s="14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</row>
    <row r="468" spans="2:106" x14ac:dyDescent="0.15">
      <c r="B468" s="12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6"/>
      <c r="BF468" s="14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</row>
    <row r="469" spans="2:106" x14ac:dyDescent="0.15">
      <c r="B469" s="12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6"/>
      <c r="BF469" s="14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</row>
    <row r="470" spans="2:106" x14ac:dyDescent="0.15">
      <c r="B470" s="12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6"/>
      <c r="BF470" s="14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</row>
    <row r="471" spans="2:106" x14ac:dyDescent="0.15">
      <c r="B471" s="12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6"/>
      <c r="BF471" s="14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</row>
    <row r="472" spans="2:106" x14ac:dyDescent="0.15">
      <c r="B472" s="12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6"/>
      <c r="BF472" s="14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</row>
    <row r="473" spans="2:106" x14ac:dyDescent="0.15">
      <c r="B473" s="12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6"/>
      <c r="BF473" s="14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</row>
    <row r="474" spans="2:106" x14ac:dyDescent="0.15">
      <c r="B474" s="12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6"/>
      <c r="BF474" s="14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</row>
    <row r="475" spans="2:106" x14ac:dyDescent="0.15">
      <c r="B475" s="12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6"/>
      <c r="BF475" s="14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</row>
    <row r="476" spans="2:106" x14ac:dyDescent="0.15">
      <c r="B476" s="12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6"/>
      <c r="BF476" s="14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</row>
    <row r="477" spans="2:106" x14ac:dyDescent="0.15">
      <c r="B477" s="12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6"/>
      <c r="BF477" s="14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</row>
    <row r="478" spans="2:106" x14ac:dyDescent="0.15">
      <c r="B478" s="12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6"/>
      <c r="BF478" s="14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</row>
    <row r="479" spans="2:106" x14ac:dyDescent="0.15">
      <c r="B479" s="12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6"/>
      <c r="BF479" s="14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</row>
    <row r="480" spans="2:106" x14ac:dyDescent="0.15">
      <c r="B480" s="12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6"/>
      <c r="BF480" s="14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</row>
    <row r="481" spans="2:106" x14ac:dyDescent="0.15">
      <c r="B481" s="12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6"/>
      <c r="BF481" s="14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</row>
    <row r="482" spans="2:106" x14ac:dyDescent="0.15">
      <c r="B482" s="12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6"/>
      <c r="BF482" s="14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</row>
    <row r="483" spans="2:106" x14ac:dyDescent="0.15">
      <c r="B483" s="12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6"/>
      <c r="BF483" s="14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</row>
    <row r="484" spans="2:106" x14ac:dyDescent="0.15">
      <c r="B484" s="12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6"/>
      <c r="BF484" s="14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</row>
    <row r="485" spans="2:106" x14ac:dyDescent="0.15">
      <c r="B485" s="12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6"/>
      <c r="BF485" s="14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</row>
    <row r="486" spans="2:106" x14ac:dyDescent="0.15">
      <c r="B486" s="12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6"/>
      <c r="BF486" s="14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</row>
    <row r="487" spans="2:106" x14ac:dyDescent="0.15">
      <c r="B487" s="12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6"/>
      <c r="BF487" s="14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</row>
    <row r="488" spans="2:106" x14ac:dyDescent="0.15">
      <c r="B488" s="12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6"/>
      <c r="BF488" s="14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</row>
    <row r="489" spans="2:106" x14ac:dyDescent="0.15">
      <c r="B489" s="12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6"/>
      <c r="BF489" s="14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</row>
    <row r="490" spans="2:106" x14ac:dyDescent="0.15">
      <c r="B490" s="12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6"/>
      <c r="BF490" s="14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</row>
    <row r="491" spans="2:106" x14ac:dyDescent="0.15">
      <c r="B491" s="12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6"/>
      <c r="BF491" s="14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</row>
    <row r="492" spans="2:106" x14ac:dyDescent="0.15">
      <c r="B492" s="12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6"/>
      <c r="BF492" s="14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</row>
    <row r="493" spans="2:106" x14ac:dyDescent="0.15">
      <c r="B493" s="12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6"/>
      <c r="BF493" s="14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</row>
    <row r="494" spans="2:106" x14ac:dyDescent="0.15">
      <c r="B494" s="12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6"/>
      <c r="BF494" s="14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</row>
    <row r="495" spans="2:106" x14ac:dyDescent="0.15">
      <c r="B495" s="12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6"/>
      <c r="BF495" s="14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</row>
    <row r="496" spans="2:106" x14ac:dyDescent="0.15">
      <c r="B496" s="12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6"/>
      <c r="BF496" s="14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</row>
    <row r="497" spans="2:106" x14ac:dyDescent="0.15">
      <c r="B497" s="12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6"/>
      <c r="BF497" s="14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</row>
    <row r="498" spans="2:106" x14ac:dyDescent="0.15">
      <c r="B498" s="12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6"/>
      <c r="BF498" s="14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</row>
    <row r="499" spans="2:106" x14ac:dyDescent="0.15">
      <c r="B499" s="12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6"/>
      <c r="BF499" s="14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</row>
    <row r="500" spans="2:106" x14ac:dyDescent="0.15">
      <c r="B500" s="12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6"/>
      <c r="BF500" s="14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</row>
    <row r="501" spans="2:106" x14ac:dyDescent="0.15">
      <c r="B501" s="12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6"/>
      <c r="BF501" s="14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</row>
    <row r="502" spans="2:106" x14ac:dyDescent="0.15">
      <c r="B502" s="12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6"/>
      <c r="BF502" s="14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</row>
    <row r="503" spans="2:106" x14ac:dyDescent="0.15">
      <c r="B503" s="12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6"/>
      <c r="BF503" s="14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</row>
    <row r="504" spans="2:106" x14ac:dyDescent="0.15">
      <c r="B504" s="12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6"/>
      <c r="BF504" s="14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</row>
    <row r="505" spans="2:106" x14ac:dyDescent="0.15">
      <c r="B505" s="12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6"/>
      <c r="BF505" s="14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</row>
    <row r="506" spans="2:106" x14ac:dyDescent="0.15">
      <c r="B506" s="12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6"/>
      <c r="BF506" s="14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</row>
    <row r="507" spans="2:106" x14ac:dyDescent="0.15">
      <c r="B507" s="12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6"/>
      <c r="BF507" s="14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</row>
    <row r="508" spans="2:106" x14ac:dyDescent="0.15">
      <c r="B508" s="12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6"/>
      <c r="BF508" s="14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</row>
    <row r="509" spans="2:106" x14ac:dyDescent="0.15">
      <c r="B509" s="12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6"/>
      <c r="BF509" s="14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</row>
    <row r="510" spans="2:106" x14ac:dyDescent="0.15">
      <c r="B510" s="12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6"/>
      <c r="BF510" s="14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</row>
    <row r="511" spans="2:106" x14ac:dyDescent="0.15">
      <c r="B511" s="12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6"/>
      <c r="BF511" s="14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</row>
    <row r="512" spans="2:106" x14ac:dyDescent="0.15">
      <c r="B512" s="12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6"/>
      <c r="BF512" s="14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</row>
    <row r="513" spans="2:106" x14ac:dyDescent="0.15">
      <c r="B513" s="12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6"/>
      <c r="BF513" s="14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</row>
    <row r="514" spans="2:106" x14ac:dyDescent="0.15">
      <c r="B514" s="12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6"/>
      <c r="BF514" s="14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</row>
    <row r="515" spans="2:106" x14ac:dyDescent="0.15">
      <c r="B515" s="12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6"/>
      <c r="BF515" s="14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</row>
    <row r="516" spans="2:106" x14ac:dyDescent="0.15">
      <c r="B516" s="12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6"/>
      <c r="BF516" s="14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</row>
    <row r="517" spans="2:106" x14ac:dyDescent="0.15">
      <c r="B517" s="12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6"/>
      <c r="BF517" s="14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</row>
    <row r="518" spans="2:106" x14ac:dyDescent="0.15">
      <c r="B518" s="12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6"/>
      <c r="BF518" s="14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</row>
    <row r="519" spans="2:106" x14ac:dyDescent="0.15">
      <c r="B519" s="12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6"/>
      <c r="BF519" s="14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</row>
    <row r="520" spans="2:106" x14ac:dyDescent="0.15">
      <c r="B520" s="12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6"/>
      <c r="BF520" s="14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</row>
    <row r="521" spans="2:106" x14ac:dyDescent="0.15">
      <c r="B521" s="12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6"/>
      <c r="BF521" s="14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</row>
    <row r="522" spans="2:106" x14ac:dyDescent="0.15">
      <c r="B522" s="12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6"/>
      <c r="BF522" s="14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</row>
    <row r="523" spans="2:106" x14ac:dyDescent="0.15">
      <c r="B523" s="12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6"/>
      <c r="BF523" s="14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</row>
    <row r="524" spans="2:106" x14ac:dyDescent="0.15">
      <c r="B524" s="12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6"/>
      <c r="BF524" s="14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</row>
    <row r="525" spans="2:106" x14ac:dyDescent="0.15">
      <c r="B525" s="12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6"/>
      <c r="BF525" s="14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</row>
    <row r="526" spans="2:106" x14ac:dyDescent="0.15">
      <c r="B526" s="12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6"/>
      <c r="BF526" s="14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</row>
    <row r="527" spans="2:106" x14ac:dyDescent="0.15">
      <c r="B527" s="12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6"/>
      <c r="BF527" s="14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</row>
    <row r="528" spans="2:106" x14ac:dyDescent="0.15">
      <c r="B528" s="12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6"/>
      <c r="BF528" s="14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</row>
    <row r="529" spans="2:106" x14ac:dyDescent="0.15">
      <c r="B529" s="12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6"/>
      <c r="BF529" s="14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</row>
    <row r="530" spans="2:106" x14ac:dyDescent="0.15">
      <c r="B530" s="12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6"/>
      <c r="BF530" s="14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</row>
    <row r="531" spans="2:106" x14ac:dyDescent="0.15">
      <c r="B531" s="12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6"/>
      <c r="BF531" s="14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</row>
    <row r="532" spans="2:106" x14ac:dyDescent="0.15">
      <c r="B532" s="12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6"/>
      <c r="BF532" s="14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</row>
    <row r="533" spans="2:106" x14ac:dyDescent="0.15">
      <c r="B533" s="12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6"/>
      <c r="BF533" s="14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</row>
    <row r="534" spans="2:106" x14ac:dyDescent="0.15">
      <c r="B534" s="12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6"/>
      <c r="BF534" s="14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</row>
    <row r="535" spans="2:106" x14ac:dyDescent="0.15">
      <c r="B535" s="12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6"/>
      <c r="BF535" s="14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</row>
    <row r="536" spans="2:106" x14ac:dyDescent="0.15">
      <c r="B536" s="12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6"/>
      <c r="BF536" s="14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</row>
    <row r="537" spans="2:106" x14ac:dyDescent="0.15">
      <c r="B537" s="12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6"/>
      <c r="BF537" s="14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</row>
    <row r="538" spans="2:106" x14ac:dyDescent="0.15">
      <c r="B538" s="12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6"/>
      <c r="BF538" s="14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</row>
    <row r="539" spans="2:106" x14ac:dyDescent="0.15">
      <c r="B539" s="12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6"/>
      <c r="BF539" s="14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</row>
    <row r="540" spans="2:106" x14ac:dyDescent="0.15">
      <c r="B540" s="12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6"/>
      <c r="BF540" s="14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</row>
    <row r="541" spans="2:106" x14ac:dyDescent="0.15">
      <c r="B541" s="12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6"/>
      <c r="BF541" s="14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</row>
    <row r="542" spans="2:106" x14ac:dyDescent="0.15">
      <c r="B542" s="1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6"/>
      <c r="BF542" s="14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</row>
    <row r="543" spans="2:106" x14ac:dyDescent="0.15">
      <c r="B543" s="12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6"/>
      <c r="BF543" s="14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</row>
    <row r="544" spans="2:106" x14ac:dyDescent="0.15">
      <c r="B544" s="12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6"/>
      <c r="BF544" s="14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</row>
    <row r="545" spans="2:106" x14ac:dyDescent="0.15">
      <c r="B545" s="12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6"/>
      <c r="BF545" s="14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</row>
    <row r="546" spans="2:106" x14ac:dyDescent="0.15">
      <c r="B546" s="12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6"/>
      <c r="BF546" s="14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</row>
    <row r="547" spans="2:106" x14ac:dyDescent="0.15">
      <c r="B547" s="12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6"/>
      <c r="BF547" s="14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</row>
    <row r="548" spans="2:106" x14ac:dyDescent="0.15">
      <c r="B548" s="12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6"/>
      <c r="BF548" s="14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</row>
    <row r="549" spans="2:106" x14ac:dyDescent="0.15">
      <c r="B549" s="12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6"/>
      <c r="BF549" s="14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</row>
    <row r="550" spans="2:106" x14ac:dyDescent="0.15">
      <c r="B550" s="12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6"/>
      <c r="BF550" s="14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</row>
    <row r="551" spans="2:106" x14ac:dyDescent="0.15">
      <c r="B551" s="12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6"/>
      <c r="BF551" s="14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</row>
    <row r="552" spans="2:106" x14ac:dyDescent="0.15">
      <c r="B552" s="12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6"/>
      <c r="BF552" s="14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</row>
    <row r="553" spans="2:106" x14ac:dyDescent="0.15">
      <c r="B553" s="12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6"/>
      <c r="BF553" s="14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</row>
    <row r="554" spans="2:106" x14ac:dyDescent="0.15">
      <c r="B554" s="12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6"/>
      <c r="BF554" s="14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</row>
    <row r="555" spans="2:106" x14ac:dyDescent="0.15">
      <c r="B555" s="12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6"/>
      <c r="BF555" s="14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</row>
    <row r="556" spans="2:106" x14ac:dyDescent="0.15">
      <c r="B556" s="12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6"/>
      <c r="BF556" s="14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</row>
    <row r="557" spans="2:106" x14ac:dyDescent="0.15">
      <c r="B557" s="12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6"/>
      <c r="BF557" s="14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</row>
    <row r="558" spans="2:106" x14ac:dyDescent="0.15">
      <c r="B558" s="12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6"/>
      <c r="BF558" s="14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</row>
    <row r="559" spans="2:106" x14ac:dyDescent="0.15">
      <c r="B559" s="12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6"/>
      <c r="BF559" s="14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</row>
    <row r="560" spans="2:106" x14ac:dyDescent="0.15">
      <c r="B560" s="12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6"/>
      <c r="BF560" s="14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</row>
    <row r="561" spans="2:106" x14ac:dyDescent="0.15">
      <c r="B561" s="12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6"/>
      <c r="BF561" s="14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</row>
    <row r="562" spans="2:106" x14ac:dyDescent="0.15">
      <c r="B562" s="12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6"/>
      <c r="BF562" s="14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</row>
    <row r="563" spans="2:106" x14ac:dyDescent="0.15">
      <c r="B563" s="12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6"/>
      <c r="BF563" s="14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</row>
    <row r="564" spans="2:106" x14ac:dyDescent="0.15">
      <c r="B564" s="12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6"/>
      <c r="BF564" s="14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</row>
    <row r="565" spans="2:106" x14ac:dyDescent="0.15">
      <c r="B565" s="12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6"/>
      <c r="BF565" s="14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</row>
    <row r="566" spans="2:106" x14ac:dyDescent="0.15">
      <c r="B566" s="12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6"/>
      <c r="BF566" s="14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</row>
    <row r="567" spans="2:106" x14ac:dyDescent="0.15">
      <c r="B567" s="12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6"/>
      <c r="BF567" s="14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</row>
    <row r="568" spans="2:106" x14ac:dyDescent="0.15">
      <c r="B568" s="12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6"/>
      <c r="BF568" s="14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</row>
    <row r="569" spans="2:106" x14ac:dyDescent="0.15">
      <c r="B569" s="12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6"/>
      <c r="BF569" s="14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</row>
    <row r="570" spans="2:106" x14ac:dyDescent="0.15">
      <c r="B570" s="12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6"/>
      <c r="BF570" s="14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</row>
    <row r="571" spans="2:106" x14ac:dyDescent="0.15">
      <c r="B571" s="12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6"/>
      <c r="BF571" s="14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</row>
    <row r="572" spans="2:106" x14ac:dyDescent="0.15">
      <c r="B572" s="12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6"/>
      <c r="BF572" s="14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</row>
    <row r="573" spans="2:106" x14ac:dyDescent="0.15">
      <c r="B573" s="12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6"/>
      <c r="BF573" s="14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</row>
    <row r="574" spans="2:106" x14ac:dyDescent="0.15">
      <c r="B574" s="12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6"/>
      <c r="BF574" s="14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</row>
    <row r="575" spans="2:106" x14ac:dyDescent="0.15">
      <c r="B575" s="12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6"/>
      <c r="BF575" s="14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</row>
    <row r="576" spans="2:106" x14ac:dyDescent="0.15">
      <c r="B576" s="12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6"/>
      <c r="BF576" s="14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</row>
    <row r="577" spans="2:106" x14ac:dyDescent="0.15">
      <c r="B577" s="12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6"/>
      <c r="BF577" s="14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</row>
    <row r="578" spans="2:106" x14ac:dyDescent="0.15">
      <c r="B578" s="12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6"/>
      <c r="BF578" s="14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</row>
    <row r="579" spans="2:106" x14ac:dyDescent="0.15">
      <c r="B579" s="12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6"/>
      <c r="BF579" s="14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</row>
    <row r="580" spans="2:106" x14ac:dyDescent="0.15">
      <c r="B580" s="12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6"/>
      <c r="BF580" s="14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</row>
    <row r="581" spans="2:106" x14ac:dyDescent="0.15">
      <c r="B581" s="12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6"/>
      <c r="BF581" s="14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</row>
    <row r="582" spans="2:106" x14ac:dyDescent="0.15">
      <c r="B582" s="12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6"/>
      <c r="BF582" s="14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</row>
    <row r="583" spans="2:106" x14ac:dyDescent="0.15">
      <c r="B583" s="12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6"/>
      <c r="BF583" s="14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</row>
    <row r="584" spans="2:106" x14ac:dyDescent="0.15">
      <c r="B584" s="12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6"/>
      <c r="BF584" s="14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</row>
    <row r="585" spans="2:106" x14ac:dyDescent="0.15">
      <c r="B585" s="12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6"/>
      <c r="BF585" s="14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</row>
    <row r="586" spans="2:106" x14ac:dyDescent="0.15">
      <c r="B586" s="12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6"/>
      <c r="BF586" s="14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</row>
    <row r="587" spans="2:106" x14ac:dyDescent="0.15">
      <c r="B587" s="12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6"/>
      <c r="BF587" s="14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</row>
    <row r="588" spans="2:106" x14ac:dyDescent="0.15">
      <c r="B588" s="12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6"/>
      <c r="BF588" s="14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</row>
    <row r="589" spans="2:106" x14ac:dyDescent="0.15">
      <c r="B589" s="12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6"/>
      <c r="BF589" s="14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</row>
    <row r="590" spans="2:106" x14ac:dyDescent="0.15">
      <c r="B590" s="12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6"/>
      <c r="BF590" s="14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</row>
    <row r="591" spans="2:106" x14ac:dyDescent="0.15">
      <c r="B591" s="12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6"/>
      <c r="BF591" s="14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</row>
    <row r="592" spans="2:106" x14ac:dyDescent="0.15">
      <c r="B592" s="12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6"/>
      <c r="BF592" s="14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</row>
    <row r="593" spans="2:106" x14ac:dyDescent="0.15">
      <c r="B593" s="12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6"/>
      <c r="BF593" s="14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</row>
    <row r="594" spans="2:106" x14ac:dyDescent="0.15">
      <c r="B594" s="12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6"/>
      <c r="BF594" s="14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</row>
    <row r="595" spans="2:106" x14ac:dyDescent="0.15">
      <c r="B595" s="12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6"/>
      <c r="BF595" s="14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</row>
    <row r="596" spans="2:106" x14ac:dyDescent="0.15">
      <c r="B596" s="12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6"/>
      <c r="BF596" s="14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</row>
    <row r="597" spans="2:106" x14ac:dyDescent="0.15">
      <c r="B597" s="12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6"/>
      <c r="BF597" s="14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</row>
    <row r="598" spans="2:106" x14ac:dyDescent="0.15">
      <c r="B598" s="12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6"/>
      <c r="BF598" s="14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</row>
    <row r="599" spans="2:106" x14ac:dyDescent="0.15">
      <c r="B599" s="12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6"/>
      <c r="BF599" s="14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</row>
    <row r="600" spans="2:106" x14ac:dyDescent="0.15">
      <c r="B600" s="12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6"/>
      <c r="BF600" s="14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</row>
    <row r="601" spans="2:106" x14ac:dyDescent="0.15">
      <c r="B601" s="12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6"/>
      <c r="BF601" s="14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</row>
    <row r="602" spans="2:106" x14ac:dyDescent="0.15">
      <c r="B602" s="12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6"/>
      <c r="BF602" s="14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</row>
    <row r="603" spans="2:106" x14ac:dyDescent="0.15">
      <c r="B603" s="12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6"/>
      <c r="BF603" s="14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</row>
    <row r="604" spans="2:106" x14ac:dyDescent="0.15">
      <c r="B604" s="12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6"/>
      <c r="BF604" s="14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</row>
    <row r="605" spans="2:106" x14ac:dyDescent="0.15">
      <c r="B605" s="12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6"/>
      <c r="BF605" s="14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</row>
    <row r="606" spans="2:106" x14ac:dyDescent="0.15">
      <c r="B606" s="12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6"/>
      <c r="BF606" s="14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</row>
    <row r="607" spans="2:106" x14ac:dyDescent="0.15">
      <c r="B607" s="12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6"/>
      <c r="BF607" s="14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</row>
    <row r="608" spans="2:106" x14ac:dyDescent="0.15">
      <c r="B608" s="12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6"/>
      <c r="BF608" s="14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</row>
    <row r="609" spans="2:106" x14ac:dyDescent="0.15">
      <c r="B609" s="12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6"/>
      <c r="BF609" s="14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</row>
    <row r="610" spans="2:106" x14ac:dyDescent="0.15">
      <c r="B610" s="12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6"/>
      <c r="BF610" s="14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</row>
    <row r="611" spans="2:106" x14ac:dyDescent="0.15">
      <c r="B611" s="12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6"/>
      <c r="BF611" s="14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</row>
    <row r="612" spans="2:106" x14ac:dyDescent="0.15">
      <c r="B612" s="12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6"/>
      <c r="BF612" s="14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</row>
    <row r="613" spans="2:106" x14ac:dyDescent="0.15">
      <c r="B613" s="12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6"/>
      <c r="BF613" s="14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</row>
    <row r="614" spans="2:106" x14ac:dyDescent="0.15">
      <c r="B614" s="12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6"/>
      <c r="BF614" s="14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</row>
    <row r="615" spans="2:106" x14ac:dyDescent="0.15">
      <c r="B615" s="12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6"/>
      <c r="BF615" s="14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</row>
    <row r="616" spans="2:106" x14ac:dyDescent="0.15">
      <c r="B616" s="12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6"/>
      <c r="BF616" s="14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</row>
    <row r="617" spans="2:106" x14ac:dyDescent="0.15">
      <c r="B617" s="12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6"/>
      <c r="BF617" s="14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</row>
    <row r="618" spans="2:106" x14ac:dyDescent="0.15">
      <c r="B618" s="12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6"/>
      <c r="BF618" s="14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</row>
    <row r="619" spans="2:106" x14ac:dyDescent="0.15">
      <c r="B619" s="12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6"/>
      <c r="BF619" s="14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</row>
    <row r="620" spans="2:106" x14ac:dyDescent="0.15">
      <c r="B620" s="12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6"/>
      <c r="BF620" s="14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</row>
    <row r="621" spans="2:106" x14ac:dyDescent="0.15">
      <c r="B621" s="12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6"/>
      <c r="BF621" s="14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</row>
    <row r="622" spans="2:106" x14ac:dyDescent="0.15">
      <c r="B622" s="12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6"/>
      <c r="BF622" s="14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</row>
    <row r="623" spans="2:106" x14ac:dyDescent="0.15">
      <c r="B623" s="1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6"/>
      <c r="BF623" s="14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</row>
    <row r="624" spans="2:106" x14ac:dyDescent="0.15">
      <c r="B624" s="12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6"/>
      <c r="BF624" s="14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</row>
    <row r="625" spans="2:106" x14ac:dyDescent="0.15">
      <c r="B625" s="12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6"/>
      <c r="BF625" s="14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</row>
    <row r="626" spans="2:106" x14ac:dyDescent="0.15">
      <c r="B626" s="12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6"/>
      <c r="BF626" s="14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</row>
    <row r="627" spans="2:106" x14ac:dyDescent="0.15">
      <c r="B627" s="12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6"/>
      <c r="BF627" s="14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</row>
    <row r="628" spans="2:106" x14ac:dyDescent="0.15">
      <c r="B628" s="12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6"/>
      <c r="BF628" s="14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</row>
    <row r="629" spans="2:106" x14ac:dyDescent="0.15">
      <c r="B629" s="12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6"/>
      <c r="BF629" s="14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</row>
    <row r="630" spans="2:106" x14ac:dyDescent="0.15">
      <c r="B630" s="12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6"/>
      <c r="BF630" s="14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</row>
    <row r="631" spans="2:106" x14ac:dyDescent="0.15">
      <c r="B631" s="12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6"/>
      <c r="BF631" s="14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</row>
    <row r="632" spans="2:106" x14ac:dyDescent="0.15">
      <c r="B632" s="12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6"/>
      <c r="BF632" s="14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</row>
    <row r="633" spans="2:106" x14ac:dyDescent="0.15">
      <c r="B633" s="12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6"/>
      <c r="BF633" s="14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</row>
    <row r="634" spans="2:106" x14ac:dyDescent="0.15">
      <c r="B634" s="12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6"/>
      <c r="BF634" s="14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</row>
    <row r="635" spans="2:106" x14ac:dyDescent="0.15">
      <c r="B635" s="12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6"/>
      <c r="BF635" s="14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</row>
    <row r="636" spans="2:106" x14ac:dyDescent="0.15">
      <c r="B636" s="12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6"/>
      <c r="BF636" s="14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</row>
    <row r="637" spans="2:106" x14ac:dyDescent="0.15">
      <c r="B637" s="12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6"/>
      <c r="BF637" s="14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</row>
    <row r="638" spans="2:106" x14ac:dyDescent="0.15">
      <c r="B638" s="12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6"/>
      <c r="BF638" s="14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</row>
    <row r="639" spans="2:106" x14ac:dyDescent="0.15">
      <c r="B639" s="12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6"/>
      <c r="BF639" s="14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</row>
    <row r="640" spans="2:106" x14ac:dyDescent="0.15">
      <c r="B640" s="12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6"/>
      <c r="BF640" s="14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</row>
    <row r="641" spans="2:106" x14ac:dyDescent="0.15">
      <c r="B641" s="12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6"/>
      <c r="BF641" s="14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</row>
    <row r="642" spans="2:106" x14ac:dyDescent="0.15">
      <c r="B642" s="12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6"/>
      <c r="BF642" s="14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</row>
    <row r="643" spans="2:106" x14ac:dyDescent="0.15">
      <c r="B643" s="12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6"/>
      <c r="BF643" s="14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</row>
    <row r="644" spans="2:106" x14ac:dyDescent="0.15">
      <c r="B644" s="12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6"/>
      <c r="BF644" s="14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</row>
    <row r="645" spans="2:106" x14ac:dyDescent="0.15">
      <c r="B645" s="12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6"/>
      <c r="BF645" s="14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</row>
    <row r="646" spans="2:106" x14ac:dyDescent="0.15">
      <c r="B646" s="12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6"/>
      <c r="BF646" s="14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</row>
    <row r="647" spans="2:106" x14ac:dyDescent="0.15">
      <c r="B647" s="12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6"/>
      <c r="BF647" s="14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</row>
    <row r="648" spans="2:106" x14ac:dyDescent="0.15">
      <c r="B648" s="12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6"/>
      <c r="BF648" s="14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</row>
    <row r="649" spans="2:106" x14ac:dyDescent="0.15">
      <c r="B649" s="12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6"/>
      <c r="BF649" s="14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</row>
    <row r="650" spans="2:106" x14ac:dyDescent="0.15">
      <c r="B650" s="12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6"/>
      <c r="BF650" s="14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</row>
    <row r="651" spans="2:106" x14ac:dyDescent="0.15">
      <c r="B651" s="12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6"/>
      <c r="BF651" s="14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</row>
    <row r="652" spans="2:106" x14ac:dyDescent="0.15">
      <c r="B652" s="12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6"/>
      <c r="BF652" s="14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</row>
    <row r="653" spans="2:106" x14ac:dyDescent="0.15">
      <c r="B653" s="12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6"/>
      <c r="BF653" s="14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</row>
    <row r="654" spans="2:106" x14ac:dyDescent="0.15">
      <c r="B654" s="12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6"/>
      <c r="BF654" s="14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</row>
    <row r="655" spans="2:106" x14ac:dyDescent="0.15">
      <c r="B655" s="12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6"/>
      <c r="BF655" s="14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</row>
    <row r="656" spans="2:106" x14ac:dyDescent="0.15">
      <c r="B656" s="12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6"/>
      <c r="BF656" s="14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</row>
    <row r="657" spans="2:106" x14ac:dyDescent="0.15">
      <c r="B657" s="12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6"/>
      <c r="BF657" s="14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</row>
    <row r="658" spans="2:106" x14ac:dyDescent="0.15">
      <c r="B658" s="12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6"/>
      <c r="BF658" s="14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</row>
    <row r="659" spans="2:106" x14ac:dyDescent="0.15">
      <c r="B659" s="12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6"/>
      <c r="BF659" s="14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</row>
    <row r="660" spans="2:106" x14ac:dyDescent="0.15">
      <c r="B660" s="12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6"/>
      <c r="BF660" s="14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</row>
    <row r="661" spans="2:106" x14ac:dyDescent="0.15">
      <c r="B661" s="12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6"/>
      <c r="BF661" s="14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</row>
    <row r="662" spans="2:106" x14ac:dyDescent="0.15">
      <c r="B662" s="12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6"/>
      <c r="BF662" s="14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</row>
    <row r="663" spans="2:106" x14ac:dyDescent="0.15">
      <c r="B663" s="12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6"/>
      <c r="BF663" s="14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</row>
    <row r="664" spans="2:106" x14ac:dyDescent="0.15">
      <c r="B664" s="12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6"/>
      <c r="BF664" s="14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</row>
    <row r="665" spans="2:106" x14ac:dyDescent="0.15">
      <c r="B665" s="12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6"/>
      <c r="BF665" s="14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</row>
    <row r="666" spans="2:106" x14ac:dyDescent="0.15">
      <c r="B666" s="12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6"/>
      <c r="BF666" s="14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</row>
    <row r="667" spans="2:106" x14ac:dyDescent="0.15">
      <c r="B667" s="12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6"/>
      <c r="BF667" s="14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</row>
    <row r="668" spans="2:106" x14ac:dyDescent="0.15">
      <c r="B668" s="12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6"/>
      <c r="BF668" s="14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</row>
    <row r="669" spans="2:106" x14ac:dyDescent="0.15">
      <c r="B669" s="12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6"/>
      <c r="BF669" s="14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</row>
    <row r="670" spans="2:106" x14ac:dyDescent="0.15">
      <c r="B670" s="12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6"/>
      <c r="BF670" s="14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</row>
    <row r="671" spans="2:106" x14ac:dyDescent="0.15">
      <c r="B671" s="12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6"/>
      <c r="BF671" s="14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</row>
    <row r="672" spans="2:106" x14ac:dyDescent="0.15">
      <c r="B672" s="12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6"/>
      <c r="BF672" s="14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</row>
    <row r="673" spans="2:106" x14ac:dyDescent="0.15">
      <c r="B673" s="12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6"/>
      <c r="BF673" s="14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</row>
    <row r="674" spans="2:106" x14ac:dyDescent="0.15">
      <c r="B674" s="12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6"/>
      <c r="BF674" s="14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</row>
    <row r="675" spans="2:106" x14ac:dyDescent="0.15">
      <c r="B675" s="12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6"/>
      <c r="BF675" s="14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</row>
    <row r="676" spans="2:106" x14ac:dyDescent="0.15">
      <c r="B676" s="12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6"/>
      <c r="BF676" s="14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</row>
    <row r="677" spans="2:106" x14ac:dyDescent="0.15">
      <c r="B677" s="12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6"/>
      <c r="BF677" s="14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</row>
    <row r="678" spans="2:106" x14ac:dyDescent="0.15">
      <c r="B678" s="12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6"/>
      <c r="BF678" s="14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</row>
    <row r="679" spans="2:106" x14ac:dyDescent="0.15">
      <c r="B679" s="12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6"/>
      <c r="BF679" s="14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</row>
    <row r="680" spans="2:106" x14ac:dyDescent="0.15">
      <c r="B680" s="12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6"/>
      <c r="BF680" s="14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</row>
    <row r="681" spans="2:106" x14ac:dyDescent="0.15">
      <c r="B681" s="12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6"/>
      <c r="BF681" s="14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</row>
    <row r="682" spans="2:106" x14ac:dyDescent="0.15">
      <c r="B682" s="1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6"/>
      <c r="BF682" s="14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</row>
    <row r="683" spans="2:106" x14ac:dyDescent="0.15">
      <c r="B683" s="12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6"/>
      <c r="BF683" s="14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</row>
    <row r="684" spans="2:106" x14ac:dyDescent="0.15">
      <c r="B684" s="12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6"/>
      <c r="BF684" s="14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</row>
    <row r="685" spans="2:106" x14ac:dyDescent="0.15">
      <c r="B685" s="12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6"/>
      <c r="BF685" s="14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</row>
    <row r="686" spans="2:106" x14ac:dyDescent="0.15">
      <c r="B686" s="12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6"/>
      <c r="BF686" s="14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</row>
    <row r="687" spans="2:106" x14ac:dyDescent="0.15">
      <c r="B687" s="12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6"/>
      <c r="BF687" s="14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</row>
    <row r="688" spans="2:106" x14ac:dyDescent="0.15">
      <c r="B688" s="12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6"/>
      <c r="BF688" s="14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</row>
    <row r="689" spans="2:106" x14ac:dyDescent="0.15">
      <c r="B689" s="12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6"/>
      <c r="BF689" s="14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</row>
    <row r="690" spans="2:106" x14ac:dyDescent="0.15">
      <c r="B690" s="12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6"/>
      <c r="BF690" s="14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</row>
    <row r="691" spans="2:106" x14ac:dyDescent="0.15">
      <c r="B691" s="12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6"/>
      <c r="BF691" s="14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</row>
    <row r="692" spans="2:106" x14ac:dyDescent="0.15">
      <c r="B692" s="1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6"/>
      <c r="BF692" s="14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</row>
    <row r="693" spans="2:106" x14ac:dyDescent="0.15">
      <c r="B693" s="1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6"/>
      <c r="BF693" s="14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</row>
    <row r="694" spans="2:106" x14ac:dyDescent="0.15">
      <c r="B694" s="1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6"/>
      <c r="BF694" s="14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</row>
    <row r="695" spans="2:106" x14ac:dyDescent="0.15">
      <c r="B695" s="1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6"/>
      <c r="BF695" s="14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</row>
    <row r="696" spans="2:106" x14ac:dyDescent="0.15">
      <c r="B696" s="12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6"/>
      <c r="BF696" s="14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</row>
    <row r="697" spans="2:106" x14ac:dyDescent="0.15">
      <c r="B697" s="12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6"/>
      <c r="BF697" s="14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</row>
    <row r="698" spans="2:106" x14ac:dyDescent="0.15">
      <c r="B698" s="12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6"/>
      <c r="BF698" s="14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</row>
    <row r="699" spans="2:106" x14ac:dyDescent="0.15">
      <c r="B699" s="12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6"/>
      <c r="BF699" s="14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</row>
    <row r="700" spans="2:106" x14ac:dyDescent="0.15">
      <c r="B700" s="12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6"/>
      <c r="BF700" s="14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</row>
    <row r="701" spans="2:106" x14ac:dyDescent="0.15">
      <c r="B701" s="12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6"/>
      <c r="BF701" s="14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</row>
    <row r="702" spans="2:106" x14ac:dyDescent="0.15">
      <c r="B702" s="1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6"/>
      <c r="BF702" s="14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</row>
    <row r="703" spans="2:106" x14ac:dyDescent="0.15">
      <c r="B703" s="12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6"/>
      <c r="BF703" s="14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</row>
    <row r="704" spans="2:106" x14ac:dyDescent="0.15">
      <c r="B704" s="1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6"/>
      <c r="BF704" s="14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</row>
    <row r="705" spans="2:106" x14ac:dyDescent="0.15">
      <c r="B705" s="12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6"/>
      <c r="BF705" s="14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</row>
    <row r="706" spans="2:106" x14ac:dyDescent="0.15">
      <c r="B706" s="12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6"/>
      <c r="BF706" s="14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</row>
    <row r="707" spans="2:106" x14ac:dyDescent="0.15">
      <c r="B707" s="12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6"/>
      <c r="BF707" s="14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</row>
    <row r="708" spans="2:106" x14ac:dyDescent="0.15">
      <c r="B708" s="12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6"/>
      <c r="BF708" s="14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</row>
    <row r="709" spans="2:106" x14ac:dyDescent="0.15">
      <c r="B709" s="12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6"/>
      <c r="BF709" s="14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</row>
    <row r="710" spans="2:106" x14ac:dyDescent="0.15">
      <c r="B710" s="12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6"/>
      <c r="BF710" s="14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</row>
    <row r="711" spans="2:106" x14ac:dyDescent="0.15">
      <c r="B711" s="12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6"/>
      <c r="BF711" s="14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</row>
    <row r="712" spans="2:106" x14ac:dyDescent="0.15">
      <c r="B712" s="1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6"/>
      <c r="BF712" s="14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</row>
    <row r="713" spans="2:106" x14ac:dyDescent="0.15">
      <c r="B713" s="12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6"/>
      <c r="BF713" s="14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</row>
    <row r="714" spans="2:106" x14ac:dyDescent="0.15">
      <c r="B714" s="12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6"/>
      <c r="BF714" s="14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</row>
    <row r="715" spans="2:106" x14ac:dyDescent="0.15">
      <c r="B715" s="12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6"/>
      <c r="BF715" s="14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</row>
    <row r="716" spans="2:106" x14ac:dyDescent="0.15">
      <c r="B716" s="12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6"/>
      <c r="BF716" s="14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</row>
    <row r="717" spans="2:106" x14ac:dyDescent="0.15">
      <c r="B717" s="12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6"/>
      <c r="BF717" s="14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</row>
    <row r="718" spans="2:106" x14ac:dyDescent="0.15">
      <c r="B718" s="12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6"/>
      <c r="BF718" s="14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</row>
    <row r="719" spans="2:106" x14ac:dyDescent="0.15">
      <c r="B719" s="12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6"/>
      <c r="BF719" s="14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</row>
    <row r="720" spans="2:106" x14ac:dyDescent="0.15">
      <c r="B720" s="12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6"/>
      <c r="BF720" s="14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</row>
    <row r="721" spans="2:106" x14ac:dyDescent="0.15">
      <c r="B721" s="12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6"/>
      <c r="BF721" s="14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</row>
    <row r="722" spans="2:106" x14ac:dyDescent="0.15">
      <c r="B722" s="1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6"/>
      <c r="BF722" s="14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</row>
    <row r="723" spans="2:106" x14ac:dyDescent="0.15">
      <c r="B723" s="12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6"/>
      <c r="BF723" s="14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</row>
    <row r="724" spans="2:106" x14ac:dyDescent="0.15">
      <c r="B724" s="12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6"/>
      <c r="BF724" s="14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</row>
    <row r="725" spans="2:106" x14ac:dyDescent="0.15">
      <c r="B725" s="12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6"/>
      <c r="BF725" s="14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</row>
    <row r="726" spans="2:106" x14ac:dyDescent="0.15">
      <c r="B726" s="1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6"/>
      <c r="BF726" s="14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</row>
    <row r="727" spans="2:106" x14ac:dyDescent="0.15">
      <c r="B727" s="1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6"/>
      <c r="BF727" s="14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</row>
    <row r="728" spans="2:106" x14ac:dyDescent="0.15">
      <c r="B728" s="1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6"/>
      <c r="BF728" s="14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</row>
    <row r="729" spans="2:106" x14ac:dyDescent="0.15">
      <c r="B729" s="1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6"/>
      <c r="BF729" s="14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</row>
    <row r="730" spans="2:106" x14ac:dyDescent="0.15">
      <c r="B730" s="1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6"/>
      <c r="BF730" s="14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</row>
    <row r="731" spans="2:106" x14ac:dyDescent="0.15">
      <c r="B731" s="1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6"/>
      <c r="BF731" s="14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</row>
    <row r="732" spans="2:106" x14ac:dyDescent="0.15">
      <c r="B732" s="1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6"/>
      <c r="BF732" s="14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</row>
    <row r="733" spans="2:106" x14ac:dyDescent="0.15">
      <c r="B733" s="1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6"/>
      <c r="BF733" s="14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</row>
    <row r="734" spans="2:106" x14ac:dyDescent="0.15">
      <c r="B734" s="1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6"/>
      <c r="BF734" s="14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</row>
    <row r="735" spans="2:106" x14ac:dyDescent="0.15">
      <c r="B735" s="1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6"/>
      <c r="BF735" s="14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</row>
    <row r="736" spans="2:106" x14ac:dyDescent="0.15">
      <c r="B736" s="1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6"/>
      <c r="BF736" s="14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</row>
    <row r="737" spans="2:106" x14ac:dyDescent="0.15">
      <c r="B737" s="1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6"/>
      <c r="BF737" s="14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</row>
    <row r="738" spans="2:106" x14ac:dyDescent="0.15">
      <c r="B738" s="1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6"/>
      <c r="BF738" s="14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</row>
    <row r="739" spans="2:106" x14ac:dyDescent="0.15">
      <c r="B739" s="1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6"/>
      <c r="BF739" s="14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</row>
    <row r="740" spans="2:106" x14ac:dyDescent="0.15">
      <c r="B740" s="1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6"/>
      <c r="BF740" s="14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</row>
    <row r="741" spans="2:106" x14ac:dyDescent="0.15">
      <c r="B741" s="1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6"/>
      <c r="BF741" s="14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</row>
    <row r="742" spans="2:106" x14ac:dyDescent="0.15">
      <c r="B742" s="1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6"/>
      <c r="BF742" s="14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</row>
    <row r="743" spans="2:106" x14ac:dyDescent="0.15">
      <c r="B743" s="1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6"/>
      <c r="BF743" s="14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</row>
    <row r="744" spans="2:106" x14ac:dyDescent="0.15">
      <c r="B744" s="1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6"/>
      <c r="BF744" s="14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</row>
    <row r="745" spans="2:106" x14ac:dyDescent="0.15">
      <c r="B745" s="1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6"/>
      <c r="BF745" s="14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</row>
    <row r="746" spans="2:106" x14ac:dyDescent="0.15">
      <c r="B746" s="1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6"/>
      <c r="BF746" s="14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</row>
    <row r="747" spans="2:106" x14ac:dyDescent="0.15">
      <c r="B747" s="1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6"/>
      <c r="BF747" s="14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</row>
    <row r="748" spans="2:106" x14ac:dyDescent="0.15">
      <c r="B748" s="1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6"/>
      <c r="BF748" s="14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</row>
    <row r="749" spans="2:106" x14ac:dyDescent="0.15">
      <c r="B749" s="1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6"/>
      <c r="BF749" s="14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</row>
    <row r="750" spans="2:106" x14ac:dyDescent="0.15">
      <c r="B750" s="1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6"/>
      <c r="BF750" s="14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</row>
    <row r="751" spans="2:106" x14ac:dyDescent="0.15">
      <c r="B751" s="1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6"/>
      <c r="BF751" s="14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</row>
    <row r="752" spans="2:106" x14ac:dyDescent="0.15">
      <c r="B752" s="1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6"/>
      <c r="BF752" s="14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</row>
    <row r="753" spans="2:106" x14ac:dyDescent="0.15">
      <c r="B753" s="12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6"/>
      <c r="BF753" s="14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</row>
    <row r="754" spans="2:106" x14ac:dyDescent="0.15">
      <c r="B754" s="12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6"/>
      <c r="BF754" s="14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</row>
    <row r="755" spans="2:106" x14ac:dyDescent="0.15">
      <c r="B755" s="12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6"/>
      <c r="BF755" s="14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</row>
    <row r="756" spans="2:106" x14ac:dyDescent="0.15">
      <c r="B756" s="12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6"/>
      <c r="BF756" s="14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</row>
    <row r="757" spans="2:106" x14ac:dyDescent="0.15">
      <c r="B757" s="12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6"/>
      <c r="BF757" s="14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</row>
    <row r="758" spans="2:106" x14ac:dyDescent="0.15">
      <c r="B758" s="12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6"/>
      <c r="BF758" s="14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</row>
    <row r="759" spans="2:106" x14ac:dyDescent="0.15">
      <c r="B759" s="12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6"/>
      <c r="BF759" s="14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</row>
    <row r="760" spans="2:106" x14ac:dyDescent="0.15">
      <c r="B760" s="12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6"/>
      <c r="BF760" s="14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</row>
    <row r="761" spans="2:106" x14ac:dyDescent="0.15">
      <c r="B761" s="12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6"/>
      <c r="BF761" s="14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</row>
    <row r="762" spans="2:106" x14ac:dyDescent="0.15">
      <c r="B762" s="12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6"/>
      <c r="BF762" s="14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</row>
    <row r="763" spans="2:106" x14ac:dyDescent="0.15">
      <c r="B763" s="12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6"/>
      <c r="BF763" s="14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</row>
    <row r="764" spans="2:106" x14ac:dyDescent="0.15">
      <c r="B764" s="12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6"/>
      <c r="BF764" s="14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</row>
    <row r="765" spans="2:106" x14ac:dyDescent="0.15">
      <c r="B765" s="12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6"/>
      <c r="BF765" s="14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</row>
    <row r="766" spans="2:106" x14ac:dyDescent="0.15">
      <c r="B766" s="12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6"/>
      <c r="BF766" s="14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</row>
    <row r="767" spans="2:106" x14ac:dyDescent="0.15">
      <c r="B767" s="12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6"/>
      <c r="BF767" s="14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</row>
    <row r="768" spans="2:106" x14ac:dyDescent="0.15">
      <c r="B768" s="12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6"/>
      <c r="BF768" s="14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</row>
    <row r="769" spans="2:106" x14ac:dyDescent="0.15">
      <c r="B769" s="12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6"/>
      <c r="BF769" s="14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</row>
    <row r="770" spans="2:106" x14ac:dyDescent="0.15">
      <c r="B770" s="12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6"/>
      <c r="BF770" s="14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</row>
    <row r="771" spans="2:106" x14ac:dyDescent="0.15">
      <c r="B771" s="12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6"/>
      <c r="BF771" s="14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</row>
    <row r="772" spans="2:106" x14ac:dyDescent="0.15">
      <c r="B772" s="12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6"/>
      <c r="BF772" s="14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</row>
    <row r="773" spans="2:106" x14ac:dyDescent="0.15">
      <c r="B773" s="12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6"/>
      <c r="BF773" s="14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</row>
    <row r="774" spans="2:106" x14ac:dyDescent="0.15">
      <c r="B774" s="12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6"/>
      <c r="BF774" s="14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</row>
    <row r="775" spans="2:106" x14ac:dyDescent="0.15">
      <c r="B775" s="12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6"/>
      <c r="BF775" s="14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</row>
    <row r="776" spans="2:106" x14ac:dyDescent="0.15">
      <c r="B776" s="12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6"/>
      <c r="BF776" s="14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</row>
    <row r="777" spans="2:106" x14ac:dyDescent="0.15">
      <c r="B777" s="12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6"/>
      <c r="BF777" s="14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</row>
    <row r="778" spans="2:106" x14ac:dyDescent="0.15">
      <c r="B778" s="12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6"/>
      <c r="BF778" s="14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</row>
    <row r="779" spans="2:106" x14ac:dyDescent="0.15">
      <c r="B779" s="12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6"/>
      <c r="BF779" s="14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</row>
    <row r="780" spans="2:106" x14ac:dyDescent="0.15">
      <c r="B780" s="12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6"/>
      <c r="BF780" s="14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</row>
    <row r="781" spans="2:106" x14ac:dyDescent="0.15">
      <c r="B781" s="12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6"/>
      <c r="BF781" s="14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</row>
    <row r="782" spans="2:106" x14ac:dyDescent="0.15">
      <c r="B782" s="12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6"/>
      <c r="BF782" s="14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</row>
    <row r="783" spans="2:106" x14ac:dyDescent="0.15">
      <c r="B783" s="12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6"/>
      <c r="BF783" s="14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</row>
    <row r="784" spans="2:106" x14ac:dyDescent="0.15">
      <c r="B784" s="12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6"/>
      <c r="BF784" s="14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</row>
    <row r="785" spans="2:106" x14ac:dyDescent="0.15">
      <c r="B785" s="12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6"/>
      <c r="BF785" s="14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</row>
    <row r="786" spans="2:106" x14ac:dyDescent="0.15">
      <c r="B786" s="12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6"/>
      <c r="BF786" s="14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</row>
    <row r="787" spans="2:106" x14ac:dyDescent="0.15">
      <c r="B787" s="12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6"/>
      <c r="BF787" s="14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</row>
    <row r="788" spans="2:106" x14ac:dyDescent="0.15">
      <c r="B788" s="12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6"/>
      <c r="BF788" s="14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</row>
    <row r="789" spans="2:106" x14ac:dyDescent="0.15">
      <c r="B789" s="12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6"/>
      <c r="BF789" s="14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</row>
    <row r="790" spans="2:106" x14ac:dyDescent="0.15">
      <c r="B790" s="12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6"/>
      <c r="BF790" s="14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</row>
    <row r="791" spans="2:106" x14ac:dyDescent="0.15">
      <c r="B791" s="12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6"/>
      <c r="BF791" s="14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</row>
    <row r="792" spans="2:106" x14ac:dyDescent="0.15">
      <c r="B792" s="12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6"/>
      <c r="BF792" s="14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</row>
    <row r="793" spans="2:106" x14ac:dyDescent="0.15">
      <c r="B793" s="12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6"/>
      <c r="BF793" s="14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</row>
    <row r="794" spans="2:106" x14ac:dyDescent="0.15">
      <c r="B794" s="12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6"/>
      <c r="BF794" s="14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</row>
    <row r="795" spans="2:106" x14ac:dyDescent="0.15">
      <c r="B795" s="12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6"/>
      <c r="BF795" s="14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</row>
    <row r="796" spans="2:106" x14ac:dyDescent="0.15">
      <c r="B796" s="12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6"/>
      <c r="BF796" s="14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</row>
    <row r="797" spans="2:106" x14ac:dyDescent="0.15">
      <c r="B797" s="12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6"/>
      <c r="BF797" s="14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</row>
    <row r="798" spans="2:106" x14ac:dyDescent="0.15">
      <c r="B798" s="12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6"/>
      <c r="BF798" s="14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</row>
    <row r="799" spans="2:106" x14ac:dyDescent="0.15">
      <c r="B799" s="12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6"/>
      <c r="BF799" s="14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</row>
    <row r="800" spans="2:106" x14ac:dyDescent="0.15">
      <c r="B800" s="12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6"/>
      <c r="BF800" s="14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</row>
    <row r="801" spans="2:106" x14ac:dyDescent="0.15">
      <c r="B801" s="12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6"/>
      <c r="BF801" s="14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</row>
    <row r="802" spans="2:106" x14ac:dyDescent="0.15">
      <c r="B802" s="12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6"/>
      <c r="BF802" s="14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</row>
    <row r="803" spans="2:106" x14ac:dyDescent="0.15">
      <c r="B803" s="12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6"/>
      <c r="BF803" s="14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</row>
    <row r="804" spans="2:106" x14ac:dyDescent="0.15">
      <c r="B804" s="12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6"/>
      <c r="BF804" s="14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</row>
    <row r="805" spans="2:106" x14ac:dyDescent="0.15">
      <c r="B805" s="12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6"/>
      <c r="BF805" s="14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</row>
    <row r="806" spans="2:106" x14ac:dyDescent="0.15">
      <c r="B806" s="12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6"/>
      <c r="BF806" s="14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</row>
    <row r="807" spans="2:106" x14ac:dyDescent="0.15">
      <c r="B807" s="12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6"/>
      <c r="BF807" s="14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</row>
    <row r="808" spans="2:106" x14ac:dyDescent="0.15">
      <c r="B808" s="12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6"/>
      <c r="BF808" s="14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</row>
    <row r="809" spans="2:106" x14ac:dyDescent="0.15">
      <c r="B809" s="12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6"/>
      <c r="BF809" s="14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</row>
    <row r="810" spans="2:106" x14ac:dyDescent="0.15">
      <c r="B810" s="12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6"/>
      <c r="BF810" s="14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</row>
    <row r="811" spans="2:106" x14ac:dyDescent="0.15">
      <c r="B811" s="12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6"/>
      <c r="BF811" s="14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</row>
    <row r="812" spans="2:106" x14ac:dyDescent="0.15">
      <c r="B812" s="1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6"/>
      <c r="BF812" s="14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</row>
    <row r="813" spans="2:106" x14ac:dyDescent="0.15">
      <c r="B813" s="12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6"/>
      <c r="BF813" s="14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</row>
    <row r="814" spans="2:106" x14ac:dyDescent="0.15">
      <c r="B814" s="12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6"/>
      <c r="BF814" s="14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</row>
    <row r="815" spans="2:106" x14ac:dyDescent="0.15">
      <c r="B815" s="12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6"/>
      <c r="BF815" s="14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</row>
    <row r="816" spans="2:106" x14ac:dyDescent="0.15">
      <c r="B816" s="12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6"/>
      <c r="BF816" s="14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</row>
    <row r="817" spans="2:106" x14ac:dyDescent="0.15">
      <c r="B817" s="12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6"/>
      <c r="BF817" s="14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</row>
    <row r="818" spans="2:106" x14ac:dyDescent="0.15">
      <c r="B818" s="12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6"/>
      <c r="BF818" s="14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</row>
    <row r="819" spans="2:106" x14ac:dyDescent="0.15">
      <c r="B819" s="12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6"/>
      <c r="BF819" s="14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</row>
    <row r="820" spans="2:106" x14ac:dyDescent="0.15">
      <c r="B820" s="12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6"/>
      <c r="BF820" s="14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</row>
    <row r="821" spans="2:106" x14ac:dyDescent="0.15">
      <c r="B821" s="12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6"/>
      <c r="BF821" s="14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</row>
    <row r="822" spans="2:106" x14ac:dyDescent="0.15">
      <c r="B822" s="12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6"/>
      <c r="BF822" s="14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</row>
    <row r="823" spans="2:106" x14ac:dyDescent="0.15">
      <c r="B823" s="12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6"/>
      <c r="BF823" s="14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</row>
    <row r="824" spans="2:106" x14ac:dyDescent="0.15">
      <c r="B824" s="12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6"/>
      <c r="BF824" s="14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</row>
    <row r="825" spans="2:106" x14ac:dyDescent="0.15">
      <c r="B825" s="12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6"/>
      <c r="BF825" s="14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</row>
    <row r="826" spans="2:106" x14ac:dyDescent="0.15">
      <c r="B826" s="12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6"/>
      <c r="BF826" s="14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</row>
    <row r="827" spans="2:106" x14ac:dyDescent="0.15">
      <c r="B827" s="12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6"/>
      <c r="BF827" s="14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</row>
    <row r="828" spans="2:106" x14ac:dyDescent="0.15">
      <c r="B828" s="12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6"/>
      <c r="BF828" s="14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</row>
    <row r="829" spans="2:106" x14ac:dyDescent="0.15">
      <c r="B829" s="12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6"/>
      <c r="BF829" s="14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</row>
    <row r="830" spans="2:106" x14ac:dyDescent="0.15">
      <c r="B830" s="12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6"/>
      <c r="BF830" s="14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</row>
    <row r="831" spans="2:106" x14ac:dyDescent="0.15">
      <c r="B831" s="12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6"/>
      <c r="BF831" s="14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</row>
    <row r="832" spans="2:106" x14ac:dyDescent="0.15">
      <c r="B832" s="12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6"/>
      <c r="BF832" s="14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</row>
    <row r="833" spans="2:106" x14ac:dyDescent="0.15">
      <c r="B833" s="12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6"/>
      <c r="BF833" s="14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</row>
    <row r="834" spans="2:106" x14ac:dyDescent="0.15">
      <c r="B834" s="12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6"/>
      <c r="BF834" s="14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</row>
    <row r="835" spans="2:106" x14ac:dyDescent="0.15">
      <c r="B835" s="12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6"/>
      <c r="BF835" s="14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</row>
    <row r="836" spans="2:106" x14ac:dyDescent="0.15">
      <c r="B836" s="12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6"/>
      <c r="BF836" s="14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</row>
    <row r="837" spans="2:106" x14ac:dyDescent="0.15">
      <c r="B837" s="12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6"/>
      <c r="BF837" s="14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</row>
    <row r="838" spans="2:106" x14ac:dyDescent="0.15">
      <c r="B838" s="12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6"/>
      <c r="BF838" s="14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</row>
    <row r="839" spans="2:106" x14ac:dyDescent="0.15">
      <c r="B839" s="12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6"/>
      <c r="BF839" s="14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</row>
    <row r="840" spans="2:106" x14ac:dyDescent="0.15">
      <c r="B840" s="12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6"/>
      <c r="BF840" s="14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</row>
    <row r="841" spans="2:106" x14ac:dyDescent="0.15">
      <c r="B841" s="12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6"/>
      <c r="BF841" s="14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</row>
    <row r="842" spans="2:106" x14ac:dyDescent="0.15">
      <c r="B842" s="12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6"/>
      <c r="BF842" s="14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</row>
    <row r="843" spans="2:106" x14ac:dyDescent="0.15">
      <c r="B843" s="12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6"/>
      <c r="BF843" s="14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</row>
    <row r="844" spans="2:106" x14ac:dyDescent="0.15">
      <c r="B844" s="12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6"/>
      <c r="BF844" s="14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</row>
    <row r="845" spans="2:106" x14ac:dyDescent="0.15">
      <c r="B845" s="12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6"/>
      <c r="BF845" s="14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</row>
    <row r="846" spans="2:106" x14ac:dyDescent="0.15">
      <c r="B846" s="12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6"/>
      <c r="BF846" s="14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</row>
    <row r="847" spans="2:106" x14ac:dyDescent="0.15">
      <c r="B847" s="12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6"/>
      <c r="BF847" s="14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</row>
    <row r="848" spans="2:106" x14ac:dyDescent="0.15">
      <c r="BE848" s="6"/>
      <c r="BF848" s="14"/>
    </row>
    <row r="849" spans="57:58" x14ac:dyDescent="0.15">
      <c r="BE849" s="6"/>
      <c r="BF849" s="14"/>
    </row>
    <row r="850" spans="57:58" x14ac:dyDescent="0.15">
      <c r="BE850" s="6"/>
      <c r="BF850" s="14"/>
    </row>
    <row r="851" spans="57:58" x14ac:dyDescent="0.15">
      <c r="BE851" s="6"/>
      <c r="BF851" s="14"/>
    </row>
    <row r="852" spans="57:58" x14ac:dyDescent="0.15">
      <c r="BE852" s="6"/>
      <c r="BF852" s="14"/>
    </row>
    <row r="853" spans="57:58" x14ac:dyDescent="0.15">
      <c r="BE853" s="6"/>
      <c r="BF853" s="14"/>
    </row>
    <row r="854" spans="57:58" x14ac:dyDescent="0.15">
      <c r="BE854" s="6"/>
      <c r="BF854" s="14"/>
    </row>
    <row r="855" spans="57:58" x14ac:dyDescent="0.15">
      <c r="BE855" s="6"/>
      <c r="BF855" s="14"/>
    </row>
    <row r="856" spans="57:58" x14ac:dyDescent="0.15">
      <c r="BE856" s="6"/>
      <c r="BF856" s="14"/>
    </row>
    <row r="857" spans="57:58" x14ac:dyDescent="0.15">
      <c r="BE857" s="6"/>
      <c r="BF857" s="14"/>
    </row>
  </sheetData>
  <phoneticPr fontId="0" type="noConversion"/>
  <printOptions headings="1"/>
  <pageMargins left="0.39629921259842515" right="0.39629921259842515" top="0.78629921259842528" bottom="0.59314960629921254" header="0.39629921259842515" footer="0.39000000000000007"/>
  <pageSetup paperSize="9" scale="69" orientation="landscape"/>
  <headerFooter>
    <oddHeader>&amp;C&amp;"Arial,Vet"&amp;18S.C. "De Giessen en Linge": Alle koplopers van de interne competitie</oddHeader>
  </headerFooter>
  <colBreaks count="2" manualBreakCount="2">
    <brk id="13" max="38" man="1"/>
    <brk id="2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Koplopers</vt:lpstr>
      <vt:lpstr>Blad2</vt:lpstr>
      <vt:lpstr>Blad3</vt:lpstr>
      <vt:lpstr>Koplopers!Afdrukbereik</vt:lpstr>
      <vt:lpstr>Koplopers!Afdruktitels</vt:lpstr>
    </vt:vector>
  </TitlesOfParts>
  <Company>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2015-05-31T10:30:16Z</cp:lastPrinted>
  <dcterms:created xsi:type="dcterms:W3CDTF">1999-04-12T16:08:45Z</dcterms:created>
  <dcterms:modified xsi:type="dcterms:W3CDTF">2019-07-07T13:22:42Z</dcterms:modified>
</cp:coreProperties>
</file>